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<sst xmlns="http://schemas.openxmlformats.org/spreadsheetml/2006/main" count="2019" uniqueCount="795">
  <si>
    <t>Dział</t>
  </si>
  <si>
    <t>Rozdział</t>
  </si>
  <si>
    <t>Paragraf</t>
  </si>
  <si>
    <t>Treść</t>
  </si>
  <si>
    <t>010</t>
  </si>
  <si>
    <t>Rolnictwo i łowiectwo</t>
  </si>
  <si>
    <t>2 840 896,00</t>
  </si>
  <si>
    <t>01005</t>
  </si>
  <si>
    <t>Prace geodezyjno-urządzeniowe na potrzeby rolnictwa</t>
  </si>
  <si>
    <t>4300</t>
  </si>
  <si>
    <t>Zakup usług pozostałych</t>
  </si>
  <si>
    <t>30 000,00</t>
  </si>
  <si>
    <t>4307</t>
  </si>
  <si>
    <t>345 172,00</t>
  </si>
  <si>
    <t>4309</t>
  </si>
  <si>
    <t>114 724,00</t>
  </si>
  <si>
    <t>6050</t>
  </si>
  <si>
    <t>Wydatki inwestycyjne jednostek budżetowych</t>
  </si>
  <si>
    <t>552 000,00</t>
  </si>
  <si>
    <t>6057</t>
  </si>
  <si>
    <t>1 349 000,00</t>
  </si>
  <si>
    <t>6059</t>
  </si>
  <si>
    <t>450 000,00</t>
  </si>
  <si>
    <t>020</t>
  </si>
  <si>
    <t>Leśnictwo</t>
  </si>
  <si>
    <t>242 000,00</t>
  </si>
  <si>
    <t>02001</t>
  </si>
  <si>
    <t>Gospodarka leśna</t>
  </si>
  <si>
    <t>207 000,00</t>
  </si>
  <si>
    <t>3030</t>
  </si>
  <si>
    <t xml:space="preserve">Różne wydatki na rzecz osób fizycznych </t>
  </si>
  <si>
    <t>197 000,00</t>
  </si>
  <si>
    <t>10 000,00</t>
  </si>
  <si>
    <t>02002</t>
  </si>
  <si>
    <t>Nadzór nad gospodarką leśną</t>
  </si>
  <si>
    <t>35 000,00</t>
  </si>
  <si>
    <t>4170</t>
  </si>
  <si>
    <t>Wynagrodzenia bezosobowe</t>
  </si>
  <si>
    <t>5 000,00</t>
  </si>
  <si>
    <t>600</t>
  </si>
  <si>
    <t>Transport i łączność</t>
  </si>
  <si>
    <t>3 201 371,00</t>
  </si>
  <si>
    <t>60014</t>
  </si>
  <si>
    <t>Drogi publiczne powiatowe</t>
  </si>
  <si>
    <t>2310</t>
  </si>
  <si>
    <t>Dotacje celowe przekazane gminie na zadania bieżące realizowane na podstawie porozumień (umów) między jednostkami samorządu terytorialnego</t>
  </si>
  <si>
    <t>163 160,00</t>
  </si>
  <si>
    <t>3020</t>
  </si>
  <si>
    <t>Wydatki osobowe niezaliczone do wynagrodzeń</t>
  </si>
  <si>
    <t>6 000,00</t>
  </si>
  <si>
    <t>4010</t>
  </si>
  <si>
    <t>Wynagrodzenia osobowe pracowników</t>
  </si>
  <si>
    <t>486 292,00</t>
  </si>
  <si>
    <t>4040</t>
  </si>
  <si>
    <t>Dodatkowe wynagrodzenie roczne</t>
  </si>
  <si>
    <t>39 240,00</t>
  </si>
  <si>
    <t>4110</t>
  </si>
  <si>
    <t>Składki na ubezpieczenia społeczne</t>
  </si>
  <si>
    <t>96 687,00</t>
  </si>
  <si>
    <t>4120</t>
  </si>
  <si>
    <t>Składki na Fundusz Pracy</t>
  </si>
  <si>
    <t>13 020,00</t>
  </si>
  <si>
    <t>4210</t>
  </si>
  <si>
    <t>Zakup materiałów i wyposażenia</t>
  </si>
  <si>
    <t>122 990,00</t>
  </si>
  <si>
    <t>4230</t>
  </si>
  <si>
    <t>Zakup leków, wyrobów medycznych i produktów biobójczych</t>
  </si>
  <si>
    <t>300,00</t>
  </si>
  <si>
    <t>4260</t>
  </si>
  <si>
    <t>Zakup energii</t>
  </si>
  <si>
    <t>26 004,00</t>
  </si>
  <si>
    <t>4270</t>
  </si>
  <si>
    <t>Zakup usług remontowych</t>
  </si>
  <si>
    <t>723 115,00</t>
  </si>
  <si>
    <t>4280</t>
  </si>
  <si>
    <t>Zakup usług zdrowotnych</t>
  </si>
  <si>
    <t>365,00</t>
  </si>
  <si>
    <t>428 430,00</t>
  </si>
  <si>
    <t>4350</t>
  </si>
  <si>
    <t>Zakup usług dostępu do sieci Internet</t>
  </si>
  <si>
    <t>1 200,00</t>
  </si>
  <si>
    <t>4360</t>
  </si>
  <si>
    <t>Opłaty z tytułu zakupu usług telekomunikacyjnych świadczonych w ruchomej publicznej sieci telefonicznej</t>
  </si>
  <si>
    <t>2 000,00</t>
  </si>
  <si>
    <t>4370</t>
  </si>
  <si>
    <t>Opłata z tytułu zakupu usług telekomunikacyjnych świadczonych w stacjonarnej publicznej sieci telefonicznej.</t>
  </si>
  <si>
    <t>3 700,00</t>
  </si>
  <si>
    <t>4390</t>
  </si>
  <si>
    <t>Zakup usług obejmujących wykonanie ekspertyz, analiz i opinii</t>
  </si>
  <si>
    <t>20 400,00</t>
  </si>
  <si>
    <t>4410</t>
  </si>
  <si>
    <t>Podróże służbowe krajowe</t>
  </si>
  <si>
    <t>1 000,00</t>
  </si>
  <si>
    <t>4430</t>
  </si>
  <si>
    <t>Różne opłaty i składki</t>
  </si>
  <si>
    <t>15 000,00</t>
  </si>
  <si>
    <t>4440</t>
  </si>
  <si>
    <t>Odpisy na zakładowy fundusz świadczeń socjalnych</t>
  </si>
  <si>
    <t>9 846,00</t>
  </si>
  <si>
    <t>4510</t>
  </si>
  <si>
    <t>Opłaty na rzecz budżetu państwa</t>
  </si>
  <si>
    <t>4 580,00</t>
  </si>
  <si>
    <t>4520</t>
  </si>
  <si>
    <t>Opłaty na rzecz budżetów jednostek samorządu terytorialnego</t>
  </si>
  <si>
    <t>2 416,00</t>
  </si>
  <si>
    <t>4530</t>
  </si>
  <si>
    <t>Podatek od towarów i usług (VAT).</t>
  </si>
  <si>
    <t>BeSTia</t>
  </si>
  <si>
    <t>4610</t>
  </si>
  <si>
    <t>Koszty postępowania sądowego i prokuratorskiego</t>
  </si>
  <si>
    <t>500,00</t>
  </si>
  <si>
    <t>4700</t>
  </si>
  <si>
    <t xml:space="preserve">Szkolenia pracowników niebędących członkami korpusu służby cywilnej </t>
  </si>
  <si>
    <t>1 135,00</t>
  </si>
  <si>
    <t>883 991,00</t>
  </si>
  <si>
    <t>6610</t>
  </si>
  <si>
    <t>Dotacje celowe przekazane gminie na inwestycje i zakupy inwestycyjne realizowane na podstawie porozumień (umów) między jednostkami samorządu terytorialnego</t>
  </si>
  <si>
    <t>150 000,00</t>
  </si>
  <si>
    <t>630</t>
  </si>
  <si>
    <t>Turystyka</t>
  </si>
  <si>
    <t>102 000,00</t>
  </si>
  <si>
    <t>63095</t>
  </si>
  <si>
    <t>Pozostała działalność</t>
  </si>
  <si>
    <t>4177</t>
  </si>
  <si>
    <t>19 275,00</t>
  </si>
  <si>
    <t>4179</t>
  </si>
  <si>
    <t>3 403,00</t>
  </si>
  <si>
    <t>4217</t>
  </si>
  <si>
    <t>3 572,00</t>
  </si>
  <si>
    <t>4219</t>
  </si>
  <si>
    <t>630,00</t>
  </si>
  <si>
    <t>63 085,00</t>
  </si>
  <si>
    <t>11 126,00</t>
  </si>
  <si>
    <t>4437</t>
  </si>
  <si>
    <t>772,00</t>
  </si>
  <si>
    <t>4439</t>
  </si>
  <si>
    <t>137,00</t>
  </si>
  <si>
    <t>700</t>
  </si>
  <si>
    <t>Gospodarka mieszkaniowa</t>
  </si>
  <si>
    <t>712 483,00</t>
  </si>
  <si>
    <t>70005</t>
  </si>
  <si>
    <t>Gospodarka gruntami i nieruchomościami</t>
  </si>
  <si>
    <t>1 024,00</t>
  </si>
  <si>
    <t>4240</t>
  </si>
  <si>
    <t>Zakup pomocy naukowych, dydaktycznych i książek</t>
  </si>
  <si>
    <t>130 000,00</t>
  </si>
  <si>
    <t>93 902,00</t>
  </si>
  <si>
    <t>134 526,00</t>
  </si>
  <si>
    <t>104 156,00</t>
  </si>
  <si>
    <t>24 770,00</t>
  </si>
  <si>
    <t>4480</t>
  </si>
  <si>
    <t>Podatek od nieruchomości</t>
  </si>
  <si>
    <t>171 000,00</t>
  </si>
  <si>
    <t>1 500,00</t>
  </si>
  <si>
    <t>4580</t>
  </si>
  <si>
    <t>Pozostałe odsetki</t>
  </si>
  <si>
    <t>5 835,00</t>
  </si>
  <si>
    <t>4590</t>
  </si>
  <si>
    <t>Kary i odszkodowania wypłacane na rzecz osób fizycznych</t>
  </si>
  <si>
    <t>22 900,00</t>
  </si>
  <si>
    <t>4600</t>
  </si>
  <si>
    <t>Kary i odszkodowania wypłacane na rzecz osób prawnych i innych jednostek organizacyjnych</t>
  </si>
  <si>
    <t>11 500,00</t>
  </si>
  <si>
    <t>7 265,00</t>
  </si>
  <si>
    <t>3 081,00</t>
  </si>
  <si>
    <t>710</t>
  </si>
  <si>
    <t>Działalność usługowa</t>
  </si>
  <si>
    <t>1 419 685,00</t>
  </si>
  <si>
    <t>71012</t>
  </si>
  <si>
    <t>Ośrodki dokumentacji geodezyjnej i kartograficznej</t>
  </si>
  <si>
    <t>395 685,00</t>
  </si>
  <si>
    <t>306 587,00</t>
  </si>
  <si>
    <t>23 143,00</t>
  </si>
  <si>
    <t>51 717,00</t>
  </si>
  <si>
    <t>6 263,00</t>
  </si>
  <si>
    <t>7 975,00</t>
  </si>
  <si>
    <t>71013</t>
  </si>
  <si>
    <t>Prace geodezyjne i kartograficzne (nieinwestycyjne)</t>
  </si>
  <si>
    <t>71014</t>
  </si>
  <si>
    <t>Opracowania geodezyjne i kartograficzne</t>
  </si>
  <si>
    <t>525 000,00</t>
  </si>
  <si>
    <t>60 000,00</t>
  </si>
  <si>
    <t>20 000,00</t>
  </si>
  <si>
    <t>353 000,00</t>
  </si>
  <si>
    <t>4 000,00</t>
  </si>
  <si>
    <t>16 000,00</t>
  </si>
  <si>
    <t>6060</t>
  </si>
  <si>
    <t>Wydatki na zakupy inwestycyjne jednostek budżetowych</t>
  </si>
  <si>
    <t>71015</t>
  </si>
  <si>
    <t>Nadzór budowlany</t>
  </si>
  <si>
    <t>349 000,00</t>
  </si>
  <si>
    <t>450,00</t>
  </si>
  <si>
    <t>249 350,00</t>
  </si>
  <si>
    <t>22 400,00</t>
  </si>
  <si>
    <t>48 000,00</t>
  </si>
  <si>
    <t>9 150,00</t>
  </si>
  <si>
    <t>100,00</t>
  </si>
  <si>
    <t>800,00</t>
  </si>
  <si>
    <t>1 800,00</t>
  </si>
  <si>
    <t>1 750,00</t>
  </si>
  <si>
    <t>750</t>
  </si>
  <si>
    <t>Administracja publiczna</t>
  </si>
  <si>
    <t>9 329 496,00</t>
  </si>
  <si>
    <t>75011</t>
  </si>
  <si>
    <t>Urzędy wojewódzkie</t>
  </si>
  <si>
    <t>237 300,00</t>
  </si>
  <si>
    <t>128 897,00</t>
  </si>
  <si>
    <t>24 258,00</t>
  </si>
  <si>
    <t>25 635,00</t>
  </si>
  <si>
    <t>2 237,00</t>
  </si>
  <si>
    <t>35 873,00</t>
  </si>
  <si>
    <t>75019</t>
  </si>
  <si>
    <t>Rady powiatów</t>
  </si>
  <si>
    <t>433 745,00</t>
  </si>
  <si>
    <t>250,00</t>
  </si>
  <si>
    <t>303 000,00</t>
  </si>
  <si>
    <t>87 919,00</t>
  </si>
  <si>
    <t>7 254,00</t>
  </si>
  <si>
    <t>16 211,00</t>
  </si>
  <si>
    <t>2 311,00</t>
  </si>
  <si>
    <t>9 000,00</t>
  </si>
  <si>
    <t>2 500,00</t>
  </si>
  <si>
    <t>75020</t>
  </si>
  <si>
    <t>Starostwa powiatowe</t>
  </si>
  <si>
    <t>8 539 451,00</t>
  </si>
  <si>
    <t>4 247 341,00</t>
  </si>
  <si>
    <t>317 846,00</t>
  </si>
  <si>
    <t>664 655,00</t>
  </si>
  <si>
    <t>61 288,00</t>
  </si>
  <si>
    <t>783 500,00</t>
  </si>
  <si>
    <t>140 000,00</t>
  </si>
  <si>
    <t>687 179,00</t>
  </si>
  <si>
    <t>8 000,00</t>
  </si>
  <si>
    <t>65 000,00</t>
  </si>
  <si>
    <t>4380</t>
  </si>
  <si>
    <t>Zakup usług obejmujacych tłumaczenia</t>
  </si>
  <si>
    <t>4420</t>
  </si>
  <si>
    <t>Podróże służbowe zagraniczne</t>
  </si>
  <si>
    <t>3 000,00</t>
  </si>
  <si>
    <t>92 000,00</t>
  </si>
  <si>
    <t>4 500,00</t>
  </si>
  <si>
    <t>751 542,00</t>
  </si>
  <si>
    <t>13 000,00</t>
  </si>
  <si>
    <t>500 000,00</t>
  </si>
  <si>
    <t>75045</t>
  </si>
  <si>
    <t>Kwalifikacja wojskowa</t>
  </si>
  <si>
    <t>39 000,00</t>
  </si>
  <si>
    <t>1 651,00</t>
  </si>
  <si>
    <t>149,00</t>
  </si>
  <si>
    <t>16 300,00</t>
  </si>
  <si>
    <t>5 150,00</t>
  </si>
  <si>
    <t>600,00</t>
  </si>
  <si>
    <t>6 500,00</t>
  </si>
  <si>
    <t>5 800,00</t>
  </si>
  <si>
    <t>350,00</t>
  </si>
  <si>
    <t>4400</t>
  </si>
  <si>
    <t>Opłaty za administrowanie i czynsze za budynki, lokale i pomieszczenia garażowe</t>
  </si>
  <si>
    <t>75075</t>
  </si>
  <si>
    <t>Promocja jednostek samorządu terytorialnego</t>
  </si>
  <si>
    <t>80 000,00</t>
  </si>
  <si>
    <t>27 000,00</t>
  </si>
  <si>
    <t>50 000,00</t>
  </si>
  <si>
    <t>754</t>
  </si>
  <si>
    <t>Bezpieczeństwo publiczne i ochrona przeciwpożarowa</t>
  </si>
  <si>
    <t>4 226 100,00</t>
  </si>
  <si>
    <t>75411</t>
  </si>
  <si>
    <t>Komendy powiatowe Państwowej Straży Pożarnej</t>
  </si>
  <si>
    <t>4 209 000,00</t>
  </si>
  <si>
    <t>3070</t>
  </si>
  <si>
    <t>Wydatki osobowe niezaliczone do uposażeń wypłacane żołnierzom i funkcjonariuszom</t>
  </si>
  <si>
    <t>143 900,00</t>
  </si>
  <si>
    <t>4020</t>
  </si>
  <si>
    <t>Wynagrodzenia osobowe członków korpusu służby cywilnej</t>
  </si>
  <si>
    <t>61 000,00</t>
  </si>
  <si>
    <t>4050</t>
  </si>
  <si>
    <t>Uposażenia żołnierzy zawodowych oraz funkcjonariuszy</t>
  </si>
  <si>
    <t>2 760 000,00</t>
  </si>
  <si>
    <t>4060</t>
  </si>
  <si>
    <t xml:space="preserve">Pozostałe należności żołnierzy zawodowych oraz funkcjonariuszy </t>
  </si>
  <si>
    <t>479 700,00</t>
  </si>
  <si>
    <t>4070</t>
  </si>
  <si>
    <t>Dodatkowe uposażenie roczne dla żołnierzy zawodowych oraz nagrody roczne dla funkcjonariuszy</t>
  </si>
  <si>
    <t>230 000,00</t>
  </si>
  <si>
    <t>1 600,00</t>
  </si>
  <si>
    <t>10 930,00</t>
  </si>
  <si>
    <t>4180</t>
  </si>
  <si>
    <t>Równoważniki pieniężne i ekwiwalenty dla żołnierzy i funkcjonariuszy</t>
  </si>
  <si>
    <t>114 000,00</t>
  </si>
  <si>
    <t>131 800,00</t>
  </si>
  <si>
    <t>4220</t>
  </si>
  <si>
    <t>Zakup środków żywności</t>
  </si>
  <si>
    <t>106 100,00</t>
  </si>
  <si>
    <t>32 070,00</t>
  </si>
  <si>
    <t>14 400,00</t>
  </si>
  <si>
    <t>4500</t>
  </si>
  <si>
    <t>Pozostałe podatki na rzecz budżetów jednostek samorządu terytorialnego</t>
  </si>
  <si>
    <t>21 000,00</t>
  </si>
  <si>
    <t>75414</t>
  </si>
  <si>
    <t>Obrona cywilna</t>
  </si>
  <si>
    <t>7 000,00</t>
  </si>
  <si>
    <t>75495</t>
  </si>
  <si>
    <t>10 100,00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</si>
  <si>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</si>
  <si>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</si>
  <si>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</si>
  <si>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</si>
  <si>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757</t>
  </si>
  <si>
    <t>Obsługa długu publicznego</t>
  </si>
  <si>
    <t>2 325 027,00</t>
  </si>
  <si>
    <t>75702</t>
  </si>
  <si>
    <t>Obsługa papierów wartościowych, kredytów i pożyczek jednostek samorządu terytorialnego</t>
  </si>
  <si>
    <t>4890</t>
  </si>
  <si>
    <t>Pokrycie przyjętych zobowiązań po likwidowanych i przekształcanych jednostkach zaliczanych do sektora finansów publicznych</t>
  </si>
  <si>
    <t>1 214 220,00</t>
  </si>
  <si>
    <t>8110</t>
  </si>
  <si>
    <t>Odsetki od samorządowych papierów wartościowych lub zaciągniętych przez jednostkę samorządu terytorialnego kredytów i pożyczek</t>
  </si>
  <si>
    <t>1 110 807,00</t>
  </si>
  <si>
    <t>758</t>
  </si>
  <si>
    <t>Różne rozliczenia</t>
  </si>
  <si>
    <t>2 011 136,00</t>
  </si>
  <si>
    <t>75814</t>
  </si>
  <si>
    <t>Różne rozliczenia finansowe</t>
  </si>
  <si>
    <t>28 724,00</t>
  </si>
  <si>
    <t>75818</t>
  </si>
  <si>
    <t>Rezerwy ogólne i celowe</t>
  </si>
  <si>
    <t>1 982 412,00</t>
  </si>
  <si>
    <t>4810</t>
  </si>
  <si>
    <t>Rezerwy</t>
  </si>
  <si>
    <t>801</t>
  </si>
  <si>
    <t>Oświata i wychowanie</t>
  </si>
  <si>
    <t>26 082 229,00</t>
  </si>
  <si>
    <t>80102</t>
  </si>
  <si>
    <t>Szkoły podstawowe specjalne</t>
  </si>
  <si>
    <t>1 602 517,00</t>
  </si>
  <si>
    <t>2 200,00</t>
  </si>
  <si>
    <t>929 746,00</t>
  </si>
  <si>
    <t>89 190,00</t>
  </si>
  <si>
    <t>177 906,00</t>
  </si>
  <si>
    <t>24 922,00</t>
  </si>
  <si>
    <t>13 400,00</t>
  </si>
  <si>
    <t>35 800,00</t>
  </si>
  <si>
    <t>4 300,00</t>
  </si>
  <si>
    <t>12 300,00</t>
  </si>
  <si>
    <t>223 000,00</t>
  </si>
  <si>
    <t>12 000,00</t>
  </si>
  <si>
    <t>1 700,00</t>
  </si>
  <si>
    <t>1 250,00</t>
  </si>
  <si>
    <t>1 400,00</t>
  </si>
  <si>
    <t>52 443,00</t>
  </si>
  <si>
    <t>4780</t>
  </si>
  <si>
    <t>Składki na Fundusz Emerytur Pomostowych</t>
  </si>
  <si>
    <t>14 960,00</t>
  </si>
  <si>
    <t>80110</t>
  </si>
  <si>
    <t>Gimnazja</t>
  </si>
  <si>
    <t>339 722,00</t>
  </si>
  <si>
    <t>192 265,00</t>
  </si>
  <si>
    <t>15 334,00</t>
  </si>
  <si>
    <t>35 389,00</t>
  </si>
  <si>
    <t>5 044,00</t>
  </si>
  <si>
    <t>12 649,00</t>
  </si>
  <si>
    <t>40 000,00</t>
  </si>
  <si>
    <t>10 500,00</t>
  </si>
  <si>
    <t>14 141,00</t>
  </si>
  <si>
    <t>3 300,00</t>
  </si>
  <si>
    <t>80111</t>
  </si>
  <si>
    <t>Gimnazja specjalne</t>
  </si>
  <si>
    <t>1 193 046,00</t>
  </si>
  <si>
    <t>2 300,00</t>
  </si>
  <si>
    <t>815 575,00</t>
  </si>
  <si>
    <t>66 002,00</t>
  </si>
  <si>
    <t>152 352,00</t>
  </si>
  <si>
    <t>21 378,00</t>
  </si>
  <si>
    <t>9 500,00</t>
  </si>
  <si>
    <t>700,00</t>
  </si>
  <si>
    <t>8 200,00</t>
  </si>
  <si>
    <t>400,00</t>
  </si>
  <si>
    <t>1 100,00</t>
  </si>
  <si>
    <t>900,00</t>
  </si>
  <si>
    <t>1 300,00</t>
  </si>
  <si>
    <t>44 335,00</t>
  </si>
  <si>
    <t>12 504,00</t>
  </si>
  <si>
    <t>80120</t>
  </si>
  <si>
    <t>Licea ogólnokształcące</t>
  </si>
  <si>
    <t>4 605 210,00</t>
  </si>
  <si>
    <t>2540</t>
  </si>
  <si>
    <t>Dotacja podmiotowa z budżetu dla niepublicznej jednostki systemu oświaty</t>
  </si>
  <si>
    <t>275 180,00</t>
  </si>
  <si>
    <t>2 659 479,00</t>
  </si>
  <si>
    <t>263 706,00</t>
  </si>
  <si>
    <t>493 145,00</t>
  </si>
  <si>
    <t>70 724,00</t>
  </si>
  <si>
    <t>6 733,00</t>
  </si>
  <si>
    <t>92 055,00</t>
  </si>
  <si>
    <t>8 760,00</t>
  </si>
  <si>
    <t>375 480,00</t>
  </si>
  <si>
    <t>51 955,00</t>
  </si>
  <si>
    <t>2 015,00</t>
  </si>
  <si>
    <t>105 741,00</t>
  </si>
  <si>
    <t>5 524,00</t>
  </si>
  <si>
    <t>8 958,00</t>
  </si>
  <si>
    <t>4 950,00</t>
  </si>
  <si>
    <t>410,00</t>
  </si>
  <si>
    <t>5 337,00</t>
  </si>
  <si>
    <t>154 536,00</t>
  </si>
  <si>
    <t>822,00</t>
  </si>
  <si>
    <t>5 430,00</t>
  </si>
  <si>
    <t>421,00</t>
  </si>
  <si>
    <t>80130</t>
  </si>
  <si>
    <t>Szkoły zawodowe</t>
  </si>
  <si>
    <t>14 256 378,00</t>
  </si>
  <si>
    <t>23 667,00</t>
  </si>
  <si>
    <t>6 625 367,00</t>
  </si>
  <si>
    <t>4017</t>
  </si>
  <si>
    <t>23 207,00</t>
  </si>
  <si>
    <t>4019</t>
  </si>
  <si>
    <t>614,00</t>
  </si>
  <si>
    <t>679 098,00</t>
  </si>
  <si>
    <t>1 269 540,00</t>
  </si>
  <si>
    <t>4117</t>
  </si>
  <si>
    <t>5 656,00</t>
  </si>
  <si>
    <t>4119</t>
  </si>
  <si>
    <t>150,00</t>
  </si>
  <si>
    <t>195 825,00</t>
  </si>
  <si>
    <t>4127</t>
  </si>
  <si>
    <t>568,00</t>
  </si>
  <si>
    <t>4129</t>
  </si>
  <si>
    <t>16,00</t>
  </si>
  <si>
    <t>80 599,00</t>
  </si>
  <si>
    <t>17 405,00</t>
  </si>
  <si>
    <t>461,00</t>
  </si>
  <si>
    <t>244 185,00</t>
  </si>
  <si>
    <t>14 691,00</t>
  </si>
  <si>
    <t>389,00</t>
  </si>
  <si>
    <t>52 460,00</t>
  </si>
  <si>
    <t>4247</t>
  </si>
  <si>
    <t>75 501,00</t>
  </si>
  <si>
    <t>4249</t>
  </si>
  <si>
    <t>1 999,00</t>
  </si>
  <si>
    <t>724 356,00</t>
  </si>
  <si>
    <t>101 175,00</t>
  </si>
  <si>
    <t>7 654,00</t>
  </si>
  <si>
    <t>201 626,00</t>
  </si>
  <si>
    <t>308 554,00</t>
  </si>
  <si>
    <t>8 176,00</t>
  </si>
  <si>
    <t>6 668,00</t>
  </si>
  <si>
    <t>8 273,00</t>
  </si>
  <si>
    <t>40 962,00</t>
  </si>
  <si>
    <t>2 294,00</t>
  </si>
  <si>
    <t>9 670,00</t>
  </si>
  <si>
    <t>10 724,00</t>
  </si>
  <si>
    <t>527 533,00</t>
  </si>
  <si>
    <t>3 200,00</t>
  </si>
  <si>
    <t>38 902,00</t>
  </si>
  <si>
    <t>6 464,00</t>
  </si>
  <si>
    <t>2 609 751,00</t>
  </si>
  <si>
    <t>327 698,00</t>
  </si>
  <si>
    <t>80134</t>
  </si>
  <si>
    <t>Szkoły zawodowe specjalne</t>
  </si>
  <si>
    <t>653 843,00</t>
  </si>
  <si>
    <t>408 444,00</t>
  </si>
  <si>
    <t>36 143,00</t>
  </si>
  <si>
    <t>74 220,00</t>
  </si>
  <si>
    <t>10 415,00</t>
  </si>
  <si>
    <t>2 800,00</t>
  </si>
  <si>
    <t>18 000,00</t>
  </si>
  <si>
    <t>7 600,00</t>
  </si>
  <si>
    <t>550,00</t>
  </si>
  <si>
    <t>3 500,00</t>
  </si>
  <si>
    <t>19 246,00</t>
  </si>
  <si>
    <t>5 975,00</t>
  </si>
  <si>
    <t>80140</t>
  </si>
  <si>
    <t>Centra kształcenia ustawicznego i praktycznego oraz ośrodki dokształcania zawodowego</t>
  </si>
  <si>
    <t>1 445 096,00</t>
  </si>
  <si>
    <t>878 320,00</t>
  </si>
  <si>
    <t>161 710,00</t>
  </si>
  <si>
    <t>23 048,00</t>
  </si>
  <si>
    <t>4140</t>
  </si>
  <si>
    <t>Wpłaty na Państwowy Fundusz Rehabilitacji Osób Niepełnosprawnych</t>
  </si>
  <si>
    <t>2 400,00</t>
  </si>
  <si>
    <t>144 000,00</t>
  </si>
  <si>
    <t>38 000,00</t>
  </si>
  <si>
    <t>32 818,00</t>
  </si>
  <si>
    <t>80144</t>
  </si>
  <si>
    <t>Inne formy kształcenia osobno niewymienione</t>
  </si>
  <si>
    <t>411 390,00</t>
  </si>
  <si>
    <t>260 984,00</t>
  </si>
  <si>
    <t>26 180,00</t>
  </si>
  <si>
    <t>49 248,00</t>
  </si>
  <si>
    <t>6 911,00</t>
  </si>
  <si>
    <t>6 700,00</t>
  </si>
  <si>
    <t>13 700,00</t>
  </si>
  <si>
    <t>6 400,00</t>
  </si>
  <si>
    <t>4 800,00</t>
  </si>
  <si>
    <t>360,00</t>
  </si>
  <si>
    <t>480,00</t>
  </si>
  <si>
    <t>13 708,00</t>
  </si>
  <si>
    <t>3 519,00</t>
  </si>
  <si>
    <t>80146</t>
  </si>
  <si>
    <t>Dokształcanie i doskonalenie nauczycieli</t>
  </si>
  <si>
    <t>118 629,00</t>
  </si>
  <si>
    <t>24 137,00</t>
  </si>
  <si>
    <t>60 092,00</t>
  </si>
  <si>
    <t>22 823,00</t>
  </si>
  <si>
    <t>11 577,00</t>
  </si>
  <si>
    <t>80148</t>
  </si>
  <si>
    <t>Stołówki szkolne i przedszkolne</t>
  </si>
  <si>
    <t>557 411,00</t>
  </si>
  <si>
    <t>1 886,00</t>
  </si>
  <si>
    <t>185 801,00</t>
  </si>
  <si>
    <t>14 930,00</t>
  </si>
  <si>
    <t>34 055,00</t>
  </si>
  <si>
    <t>4 808,00</t>
  </si>
  <si>
    <t>18 546,00</t>
  </si>
  <si>
    <t>200 633,00</t>
  </si>
  <si>
    <t>42 928,00</t>
  </si>
  <si>
    <t>30 258,00</t>
  </si>
  <si>
    <t>11 437,00</t>
  </si>
  <si>
    <t>650,00</t>
  </si>
  <si>
    <t>1 518,00</t>
  </si>
  <si>
    <t>200,00</t>
  </si>
  <si>
    <t>7 111,00</t>
  </si>
  <si>
    <t>80195</t>
  </si>
  <si>
    <t>898 987,00</t>
  </si>
  <si>
    <t>72 000,00</t>
  </si>
  <si>
    <t>18 890,00</t>
  </si>
  <si>
    <t>4113</t>
  </si>
  <si>
    <t>92,00</t>
  </si>
  <si>
    <t>2 230,00</t>
  </si>
  <si>
    <t>37 980,00</t>
  </si>
  <si>
    <t>4173</t>
  </si>
  <si>
    <t>538,00</t>
  </si>
  <si>
    <t>4213</t>
  </si>
  <si>
    <t>839,00</t>
  </si>
  <si>
    <t>93 866,00</t>
  </si>
  <si>
    <t>4303</t>
  </si>
  <si>
    <t>4 815,00</t>
  </si>
  <si>
    <t>261 806,00</t>
  </si>
  <si>
    <t>359 431,00</t>
  </si>
  <si>
    <t>851</t>
  </si>
  <si>
    <t>Ochrona zdrowia</t>
  </si>
  <si>
    <t>4 365 000,00</t>
  </si>
  <si>
    <t>85156</t>
  </si>
  <si>
    <t>Składki na ubezpieczenie zdrowotne oraz świadczenia dla osób nie objętych obowiązkiem ubezpieczenia zdrowotnego</t>
  </si>
  <si>
    <t>4 340 000,00</t>
  </si>
  <si>
    <t>4130</t>
  </si>
  <si>
    <t>Składki na ubezpieczenie zdrowotne</t>
  </si>
  <si>
    <t>85195</t>
  </si>
  <si>
    <t>25 000,00</t>
  </si>
  <si>
    <t>2820</t>
  </si>
  <si>
    <t>Dotacja celowa z budżetu na finansowanie lub dofinansowanie zadań zleconych do realizacji stowarzyszeniom</t>
  </si>
  <si>
    <t>852</t>
  </si>
  <si>
    <t>Pomoc społeczna</t>
  </si>
  <si>
    <t>11 703 459,00</t>
  </si>
  <si>
    <t>85201</t>
  </si>
  <si>
    <t>Placówki opiekuńczo-wychowawcze</t>
  </si>
  <si>
    <t>4 680 162,00</t>
  </si>
  <si>
    <t>2320</t>
  </si>
  <si>
    <t>Dotacje celowe przekazane dla powiatu na zadania bieżące realizowane na podstawie porozumień (umów) między jednostkami samorządu terytorialnego</t>
  </si>
  <si>
    <t>2 400 000,00</t>
  </si>
  <si>
    <t>1 820,00</t>
  </si>
  <si>
    <t>3110</t>
  </si>
  <si>
    <t>Świadczenia społeczne</t>
  </si>
  <si>
    <t>113 593,00</t>
  </si>
  <si>
    <t>1 199 147,00</t>
  </si>
  <si>
    <t>99 649,00</t>
  </si>
  <si>
    <t>232 670,00</t>
  </si>
  <si>
    <t>31 719,00</t>
  </si>
  <si>
    <t>122 007,00</t>
  </si>
  <si>
    <t>137 259,00</t>
  </si>
  <si>
    <t>14 693,00</t>
  </si>
  <si>
    <t>11 432,00</t>
  </si>
  <si>
    <t>108 239,00</t>
  </si>
  <si>
    <t>44 144,00</t>
  </si>
  <si>
    <t>92 259,00</t>
  </si>
  <si>
    <t>2 417,00</t>
  </si>
  <si>
    <t>1 578,00</t>
  </si>
  <si>
    <t>8 303,00</t>
  </si>
  <si>
    <t>38 468,00</t>
  </si>
  <si>
    <t>4 222,00</t>
  </si>
  <si>
    <t>4 860,00</t>
  </si>
  <si>
    <t>9 683,00</t>
  </si>
  <si>
    <t>85202</t>
  </si>
  <si>
    <t>Domy pomocy społecznej</t>
  </si>
  <si>
    <t>3 600 159,00</t>
  </si>
  <si>
    <t>2 108 400,00</t>
  </si>
  <si>
    <t>173 700,00</t>
  </si>
  <si>
    <t>396 000,00</t>
  </si>
  <si>
    <t>36 900,00</t>
  </si>
  <si>
    <t>80 500,00</t>
  </si>
  <si>
    <t>265 500,00</t>
  </si>
  <si>
    <t>32 900,00</t>
  </si>
  <si>
    <t>300 000,00</t>
  </si>
  <si>
    <t>2 250,00</t>
  </si>
  <si>
    <t>24 400,00</t>
  </si>
  <si>
    <t>1 590,00</t>
  </si>
  <si>
    <t>3 780,00</t>
  </si>
  <si>
    <t>3 880,00</t>
  </si>
  <si>
    <t>4 400,00</t>
  </si>
  <si>
    <t>8 600,00</t>
  </si>
  <si>
    <t>89 700,00</t>
  </si>
  <si>
    <t>5 530,00</t>
  </si>
  <si>
    <t>11 629,00</t>
  </si>
  <si>
    <t>85204</t>
  </si>
  <si>
    <t>Rodziny zastępcze</t>
  </si>
  <si>
    <t>2 550 506,00</t>
  </si>
  <si>
    <t>350 000,00</t>
  </si>
  <si>
    <t>1 785 107,00</t>
  </si>
  <si>
    <t>85 433,00</t>
  </si>
  <si>
    <t>54 272,00</t>
  </si>
  <si>
    <t>7 768,00</t>
  </si>
  <si>
    <t>229 434,00</t>
  </si>
  <si>
    <t>26 000,00</t>
  </si>
  <si>
    <t>9 027,00</t>
  </si>
  <si>
    <t>3 465,00</t>
  </si>
  <si>
    <t>85205</t>
  </si>
  <si>
    <t>Zadania w zakresie przeciwdziałania przemocy w rodzinie</t>
  </si>
  <si>
    <t>1 918,00</t>
  </si>
  <si>
    <t>273,00</t>
  </si>
  <si>
    <t>11 136,00</t>
  </si>
  <si>
    <t>3 073,00</t>
  </si>
  <si>
    <t>85218</t>
  </si>
  <si>
    <t>Powiatowe centra pomocy rodzinie</t>
  </si>
  <si>
    <t>842 902,00</t>
  </si>
  <si>
    <t>872,00</t>
  </si>
  <si>
    <t>526 052,00</t>
  </si>
  <si>
    <t>39 945,00</t>
  </si>
  <si>
    <t>98 362,00</t>
  </si>
  <si>
    <t>21 829,00</t>
  </si>
  <si>
    <t>3 800,00</t>
  </si>
  <si>
    <t>61 857,00</t>
  </si>
  <si>
    <t>2 647,00</t>
  </si>
  <si>
    <t>1 669,00</t>
  </si>
  <si>
    <t>10 780,00</t>
  </si>
  <si>
    <t>5 500,00</t>
  </si>
  <si>
    <t>16 089,00</t>
  </si>
  <si>
    <t>85220</t>
  </si>
  <si>
    <t>Jednostki specjalistycznego poradnictwa, mieszkania chronione i ośrodki interwencji kryzysowej</t>
  </si>
  <si>
    <t>3 839,00</t>
  </si>
  <si>
    <t>1 233,00</t>
  </si>
  <si>
    <t>345,00</t>
  </si>
  <si>
    <t>85295</t>
  </si>
  <si>
    <t>7 891,00</t>
  </si>
  <si>
    <t>853</t>
  </si>
  <si>
    <t>Pozostałe zadania w zakresie polityki społecznej</t>
  </si>
  <si>
    <t>3 015 464,00</t>
  </si>
  <si>
    <t>85311</t>
  </si>
  <si>
    <t>Rehabilitacja zawodowa i społeczna osób niepełnosprawnych</t>
  </si>
  <si>
    <t>82 200,00</t>
  </si>
  <si>
    <t>85321</t>
  </si>
  <si>
    <t>Zespoły do spraw orzekania o niepełnosprawności</t>
  </si>
  <si>
    <t>450 650,00</t>
  </si>
  <si>
    <t>780,00</t>
  </si>
  <si>
    <t>215 407,00</t>
  </si>
  <si>
    <t>17 615,00</t>
  </si>
  <si>
    <t>39 364,00</t>
  </si>
  <si>
    <t>4 793,00</t>
  </si>
  <si>
    <t>102 353,00</t>
  </si>
  <si>
    <t>14 216,00</t>
  </si>
  <si>
    <t>1 434,00</t>
  </si>
  <si>
    <t>855,00</t>
  </si>
  <si>
    <t>870,00</t>
  </si>
  <si>
    <t>205,00</t>
  </si>
  <si>
    <t>7 158,00</t>
  </si>
  <si>
    <t>85333</t>
  </si>
  <si>
    <t>Powiatowe urzędy pracy</t>
  </si>
  <si>
    <t>2 473 954,00</t>
  </si>
  <si>
    <t>7 400,00</t>
  </si>
  <si>
    <t>1 751 310,00</t>
  </si>
  <si>
    <t>148 044,00</t>
  </si>
  <si>
    <t>318 962,00</t>
  </si>
  <si>
    <t>33 200,00</t>
  </si>
  <si>
    <t>42 533,00</t>
  </si>
  <si>
    <t>43 734,00</t>
  </si>
  <si>
    <t>5 996,00</t>
  </si>
  <si>
    <t>4 567,00</t>
  </si>
  <si>
    <t>4 392,00</t>
  </si>
  <si>
    <t>65 709,00</t>
  </si>
  <si>
    <t>10 354,00</t>
  </si>
  <si>
    <t>464,00</t>
  </si>
  <si>
    <t>60,00</t>
  </si>
  <si>
    <t>4 886,00</t>
  </si>
  <si>
    <t>85395</t>
  </si>
  <si>
    <t>8 660,00</t>
  </si>
  <si>
    <t>4047</t>
  </si>
  <si>
    <t>6 758,00</t>
  </si>
  <si>
    <t>4049</t>
  </si>
  <si>
    <t>358,00</t>
  </si>
  <si>
    <t>1 164,00</t>
  </si>
  <si>
    <t>62,00</t>
  </si>
  <si>
    <t>108,00</t>
  </si>
  <si>
    <t>6,00</t>
  </si>
  <si>
    <t>194,00</t>
  </si>
  <si>
    <t>10,00</t>
  </si>
  <si>
    <t>854</t>
  </si>
  <si>
    <t>Edukacyjna opieka wychowawcza</t>
  </si>
  <si>
    <t>3 150 938,00</t>
  </si>
  <si>
    <t>85403</t>
  </si>
  <si>
    <t>Specjalne ośrodki szkolno-wychowawcze</t>
  </si>
  <si>
    <t>1 164 692,00</t>
  </si>
  <si>
    <t>2 600,00</t>
  </si>
  <si>
    <t>588 943,00</t>
  </si>
  <si>
    <t>65 860,00</t>
  </si>
  <si>
    <t>122 041,00</t>
  </si>
  <si>
    <t>17 125,00</t>
  </si>
  <si>
    <t>39 200,00</t>
  </si>
  <si>
    <t>75 000,00</t>
  </si>
  <si>
    <t>11 000,00</t>
  </si>
  <si>
    <t>32 483,00</t>
  </si>
  <si>
    <t>7 193,00</t>
  </si>
  <si>
    <t>8550</t>
  </si>
  <si>
    <t>7 147,00</t>
  </si>
  <si>
    <t>85406</t>
  </si>
  <si>
    <t>Poradnie psychologiczno-pedagogiczne, w tym poradnie specjalistyczne</t>
  </si>
  <si>
    <t>1 501 777,00</t>
  </si>
  <si>
    <t>996 289,00</t>
  </si>
  <si>
    <t>185 977,00</t>
  </si>
  <si>
    <t>22 219,00</t>
  </si>
  <si>
    <t>22 974,00</t>
  </si>
  <si>
    <t>49 656,00</t>
  </si>
  <si>
    <t>7 800,00</t>
  </si>
  <si>
    <t>22 000,00</t>
  </si>
  <si>
    <t>2 162,00</t>
  </si>
  <si>
    <t>2 900,00</t>
  </si>
  <si>
    <t>85410</t>
  </si>
  <si>
    <t>Internaty i bursy szkolne</t>
  </si>
  <si>
    <t>444 432,00</t>
  </si>
  <si>
    <t>2 139,00</t>
  </si>
  <si>
    <t>285 355,00</t>
  </si>
  <si>
    <t>19 851,00</t>
  </si>
  <si>
    <t>52 293,00</t>
  </si>
  <si>
    <t>7 453,00</t>
  </si>
  <si>
    <t>8 605,00</t>
  </si>
  <si>
    <t>25 975,00</t>
  </si>
  <si>
    <t>20 131,00</t>
  </si>
  <si>
    <t>7 226,00</t>
  </si>
  <si>
    <t>1 696,00</t>
  </si>
  <si>
    <t>85446</t>
  </si>
  <si>
    <t>14 810,00</t>
  </si>
  <si>
    <t>8 110,00</t>
  </si>
  <si>
    <t>85495</t>
  </si>
  <si>
    <t>25 227,00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</si>
  <si>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</si>
  <si>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</si>
  <si>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</si>
  <si>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</si>
  <si>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921</t>
  </si>
  <si>
    <t>Kultura i ochrona dziedzictwa narodowego</t>
  </si>
  <si>
    <t>265 565,00</t>
  </si>
  <si>
    <t>92105</t>
  </si>
  <si>
    <t>Pozostałe zadania w zakresie kultury</t>
  </si>
  <si>
    <t>92116</t>
  </si>
  <si>
    <t>Biblioteki</t>
  </si>
  <si>
    <t>102 760,00</t>
  </si>
  <si>
    <t>92195</t>
  </si>
  <si>
    <t>142 805,00</t>
  </si>
  <si>
    <t>552,00</t>
  </si>
  <si>
    <t>98,00</t>
  </si>
  <si>
    <t>76,00</t>
  </si>
  <si>
    <t>14,00</t>
  </si>
  <si>
    <t>1 044,00</t>
  </si>
  <si>
    <t>4174</t>
  </si>
  <si>
    <t>1 809,00</t>
  </si>
  <si>
    <t>10 004,00</t>
  </si>
  <si>
    <t>1 766,00</t>
  </si>
  <si>
    <t>112,00</t>
  </si>
  <si>
    <t>4214</t>
  </si>
  <si>
    <t>214,00</t>
  </si>
  <si>
    <t>1 402,00</t>
  </si>
  <si>
    <t>248,00</t>
  </si>
  <si>
    <t>5 535,00</t>
  </si>
  <si>
    <t>4304</t>
  </si>
  <si>
    <t>8 881,00</t>
  </si>
  <si>
    <t>80 375,00</t>
  </si>
  <si>
    <t>29 185,00</t>
  </si>
  <si>
    <t>4433</t>
  </si>
  <si>
    <t>70,00</t>
  </si>
  <si>
    <t>4434</t>
  </si>
  <si>
    <t>140,00</t>
  </si>
  <si>
    <t>1 088,00</t>
  </si>
  <si>
    <t>192,00</t>
  </si>
  <si>
    <t>926</t>
  </si>
  <si>
    <t>Kultura fizyczna</t>
  </si>
  <si>
    <t>100 000,00</t>
  </si>
  <si>
    <t>92605</t>
  </si>
  <si>
    <t>Zadania w zakresie kultury fizycznej</t>
  </si>
  <si>
    <t>Razem:</t>
  </si>
  <si>
    <t>75 292 849,00</t>
  </si>
  <si>
    <t>Strona 16 z 16</t>
  </si>
  <si>
    <t>Plan na 2014</t>
  </si>
  <si>
    <t>% wykonania</t>
  </si>
  <si>
    <t>Wykomanie za I półrocze 2014</t>
  </si>
  <si>
    <t xml:space="preserve">                         PLAN WYDATKÓW I WYKONANIE za I półrocze 2014</t>
  </si>
  <si>
    <t>Załącznik Nr 3</t>
  </si>
  <si>
    <t xml:space="preserve">                     wg rozdziałów klasyfikacji budżetowej</t>
  </si>
  <si>
    <t>w złotych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</si>
</sst>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6">
    <xf numFmtId="0" fontId="1" fillId="0" borderId="0" xfId="0" applyNumberFormat="1" applyFill="1" applyBorder="1" applyAlignment="1" applyProtection="1">
      <alignment horizontal="left"/>
      <protection locked="0"/>
    </xf>
    <xf numFmtId="49" fontId="1" fillId="2" borderId="0" xfId="0" applyAlignment="1">
      <alignment horizontal="left" vertical="top" wrapText="1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" fontId="5" fillId="3" borderId="1" xfId="0" applyNumberFormat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" fontId="8" fillId="2" borderId="3" xfId="0" applyNumberFormat="1" applyAlignment="1">
      <alignment horizontal="right" vertical="center" wrapText="1"/>
    </xf>
    <xf numFmtId="10" fontId="5" fillId="3" borderId="1" xfId="0" applyNumberFormat="1" applyAlignment="1">
      <alignment horizontal="right" vertical="center" wrapText="1"/>
    </xf>
    <xf numFmtId="10" fontId="6" fillId="4" borderId="1" xfId="0" applyNumberFormat="1" applyAlignment="1">
      <alignment horizontal="right" vertical="center" wrapText="1"/>
    </xf>
    <xf numFmtId="10" fontId="6" fillId="2" borderId="1" xfId="0" applyNumberFormat="1" applyAlignment="1">
      <alignment horizontal="right" vertical="center" wrapText="1"/>
    </xf>
    <xf numFmtId="49" fontId="4" fillId="2" borderId="1" xfId="0" applyFont="1" applyAlignment="1">
      <alignment horizontal="center" vertical="center" wrapText="1"/>
    </xf>
    <xf numFmtId="4" fontId="4" fillId="2" borderId="1" xfId="0" applyNumberFormat="1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4" fillId="2" borderId="0" xfId="0" applyFont="1" applyAlignment="1">
      <alignment horizontal="left" vertical="top" wrapText="1"/>
    </xf>
    <xf numFmtId="49" fontId="4" fillId="2" borderId="1" xfId="0" applyAlignment="1">
      <alignment horizontal="center" vertical="center" wrapText="1"/>
    </xf>
    <xf numFmtId="49" fontId="4" fillId="2" borderId="1" xfId="0" applyFont="1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right" vertical="center" wrapText="1"/>
    </xf>
    <xf numFmtId="49" fontId="6" fillId="4" borderId="1" xfId="0" applyAlignment="1">
      <alignment horizontal="center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right" vertical="center" wrapText="1"/>
    </xf>
    <xf numFmtId="49" fontId="7" fillId="2" borderId="1" xfId="0" applyAlignment="1">
      <alignment horizontal="right" vertical="center" wrapText="1"/>
    </xf>
    <xf numFmtId="49" fontId="8" fillId="2" borderId="3" xfId="0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0" fillId="2" borderId="0" xfId="0" applyAlignment="1">
      <alignment horizontal="center" vertical="center" wrapText="1"/>
    </xf>
    <xf numFmtId="49" fontId="1" fillId="2" borderId="0" xfId="0" applyFont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6"/>
  <sheetViews>
    <sheetView showGridLines="0" tabSelected="1" workbookViewId="0" topLeftCell="A1">
      <selection activeCell="K2" sqref="K2"/>
    </sheetView>
  </sheetViews>
  <sheetFormatPr defaultColWidth="9.33203125" defaultRowHeight="12.75"/>
  <cols>
    <col min="1" max="1" width="2.5" style="0" customWidth="1"/>
    <col min="2" max="2" width="6.5" style="0" customWidth="1"/>
    <col min="3" max="3" width="11.5" style="0" customWidth="1"/>
    <col min="4" max="4" width="1.171875" style="0" hidden="1" customWidth="1"/>
    <col min="5" max="5" width="12.66015625" style="0" customWidth="1"/>
    <col min="6" max="6" width="53.33203125" style="0" customWidth="1"/>
    <col min="7" max="7" width="8.83203125" style="0" customWidth="1"/>
    <col min="8" max="8" width="5.5" style="0" customWidth="1"/>
    <col min="9" max="9" width="1.83203125" style="0" customWidth="1"/>
    <col min="10" max="10" width="15.33203125" style="0" customWidth="1"/>
    <col min="11" max="11" width="16" style="0" customWidth="1"/>
  </cols>
  <sheetData>
    <row r="1" spans="1:11" ht="46.5" customHeight="1">
      <c r="A1" s="21" t="s">
        <v>791</v>
      </c>
      <c r="B1" s="21"/>
      <c r="C1" s="21"/>
      <c r="D1" s="21"/>
      <c r="E1" s="21"/>
      <c r="F1" s="21"/>
      <c r="G1" s="21"/>
      <c r="H1" s="21"/>
      <c r="I1" s="21"/>
      <c r="K1" s="20" t="s">
        <v>792</v>
      </c>
    </row>
    <row r="2" spans="2:11" ht="34.5" customHeight="1">
      <c r="B2" s="22" t="s">
        <v>793</v>
      </c>
      <c r="C2" s="22"/>
      <c r="D2" s="22"/>
      <c r="E2" s="22"/>
      <c r="F2" s="22"/>
      <c r="G2" s="22"/>
      <c r="H2" s="22"/>
      <c r="I2" s="22"/>
      <c r="J2" s="1"/>
      <c r="K2" s="35" t="s">
        <v>794</v>
      </c>
    </row>
    <row r="3" spans="2:11" ht="38.25">
      <c r="B3" s="2" t="s">
        <v>0</v>
      </c>
      <c r="C3" s="23" t="s">
        <v>1</v>
      </c>
      <c r="D3" s="23"/>
      <c r="E3" s="2" t="s">
        <v>2</v>
      </c>
      <c r="F3" s="2" t="s">
        <v>3</v>
      </c>
      <c r="G3" s="24" t="s">
        <v>788</v>
      </c>
      <c r="H3" s="23"/>
      <c r="I3" s="23"/>
      <c r="J3" s="19" t="s">
        <v>790</v>
      </c>
      <c r="K3" s="18" t="s">
        <v>789</v>
      </c>
    </row>
    <row r="4" spans="2:11" ht="16.5" customHeight="1">
      <c r="B4" s="3" t="s">
        <v>4</v>
      </c>
      <c r="C4" s="25"/>
      <c r="D4" s="25"/>
      <c r="E4" s="3"/>
      <c r="F4" s="4" t="s">
        <v>5</v>
      </c>
      <c r="G4" s="26" t="s">
        <v>6</v>
      </c>
      <c r="H4" s="26"/>
      <c r="I4" s="26"/>
      <c r="J4" s="11">
        <f>J5</f>
        <v>3280</v>
      </c>
      <c r="K4" s="15">
        <f aca="true" t="shared" si="0" ref="K4:K20">J4/G4</f>
        <v>0.0011545653202369958</v>
      </c>
    </row>
    <row r="5" spans="2:11" ht="16.5" customHeight="1">
      <c r="B5" s="5"/>
      <c r="C5" s="27" t="s">
        <v>7</v>
      </c>
      <c r="D5" s="27"/>
      <c r="E5" s="6"/>
      <c r="F5" s="7" t="s">
        <v>8</v>
      </c>
      <c r="G5" s="28" t="s">
        <v>6</v>
      </c>
      <c r="H5" s="28"/>
      <c r="I5" s="28"/>
      <c r="J5" s="12">
        <f>J6+J7+J8+J9+J10+J11</f>
        <v>3280</v>
      </c>
      <c r="K5" s="16">
        <f t="shared" si="0"/>
        <v>0.0011545653202369958</v>
      </c>
    </row>
    <row r="6" spans="2:11" ht="16.5" customHeight="1">
      <c r="B6" s="8"/>
      <c r="C6" s="29"/>
      <c r="D6" s="29"/>
      <c r="E6" s="9" t="s">
        <v>9</v>
      </c>
      <c r="F6" s="10" t="s">
        <v>10</v>
      </c>
      <c r="G6" s="30" t="s">
        <v>11</v>
      </c>
      <c r="H6" s="30"/>
      <c r="I6" s="30"/>
      <c r="J6" s="13">
        <v>3280</v>
      </c>
      <c r="K6" s="17">
        <f t="shared" si="0"/>
        <v>0.10933333333333334</v>
      </c>
    </row>
    <row r="7" spans="2:11" ht="16.5" customHeight="1">
      <c r="B7" s="8"/>
      <c r="C7" s="29"/>
      <c r="D7" s="29"/>
      <c r="E7" s="9" t="s">
        <v>12</v>
      </c>
      <c r="F7" s="10" t="s">
        <v>10</v>
      </c>
      <c r="G7" s="30" t="s">
        <v>13</v>
      </c>
      <c r="H7" s="30"/>
      <c r="I7" s="30"/>
      <c r="J7" s="13">
        <v>0</v>
      </c>
      <c r="K7" s="17">
        <f t="shared" si="0"/>
        <v>0</v>
      </c>
    </row>
    <row r="8" spans="2:11" ht="16.5" customHeight="1">
      <c r="B8" s="8"/>
      <c r="C8" s="29"/>
      <c r="D8" s="29"/>
      <c r="E8" s="9" t="s">
        <v>14</v>
      </c>
      <c r="F8" s="10" t="s">
        <v>10</v>
      </c>
      <c r="G8" s="30" t="s">
        <v>15</v>
      </c>
      <c r="H8" s="30"/>
      <c r="I8" s="30"/>
      <c r="J8" s="13">
        <v>0</v>
      </c>
      <c r="K8" s="17">
        <f t="shared" si="0"/>
        <v>0</v>
      </c>
    </row>
    <row r="9" spans="2:11" ht="16.5" customHeight="1">
      <c r="B9" s="8"/>
      <c r="C9" s="29"/>
      <c r="D9" s="29"/>
      <c r="E9" s="9" t="s">
        <v>16</v>
      </c>
      <c r="F9" s="10" t="s">
        <v>17</v>
      </c>
      <c r="G9" s="30" t="s">
        <v>18</v>
      </c>
      <c r="H9" s="30"/>
      <c r="I9" s="30"/>
      <c r="J9" s="13">
        <v>0</v>
      </c>
      <c r="K9" s="17">
        <f t="shared" si="0"/>
        <v>0</v>
      </c>
    </row>
    <row r="10" spans="2:11" ht="16.5" customHeight="1">
      <c r="B10" s="8"/>
      <c r="C10" s="29"/>
      <c r="D10" s="29"/>
      <c r="E10" s="9" t="s">
        <v>19</v>
      </c>
      <c r="F10" s="10" t="s">
        <v>17</v>
      </c>
      <c r="G10" s="30" t="s">
        <v>20</v>
      </c>
      <c r="H10" s="30"/>
      <c r="I10" s="30"/>
      <c r="J10" s="13">
        <v>0</v>
      </c>
      <c r="K10" s="17">
        <f t="shared" si="0"/>
        <v>0</v>
      </c>
    </row>
    <row r="11" spans="2:11" ht="16.5" customHeight="1">
      <c r="B11" s="8"/>
      <c r="C11" s="29"/>
      <c r="D11" s="29"/>
      <c r="E11" s="9" t="s">
        <v>21</v>
      </c>
      <c r="F11" s="10" t="s">
        <v>17</v>
      </c>
      <c r="G11" s="30" t="s">
        <v>22</v>
      </c>
      <c r="H11" s="30"/>
      <c r="I11" s="30"/>
      <c r="J11" s="13">
        <v>0</v>
      </c>
      <c r="K11" s="17">
        <f t="shared" si="0"/>
        <v>0</v>
      </c>
    </row>
    <row r="12" spans="2:11" ht="16.5" customHeight="1">
      <c r="B12" s="3" t="s">
        <v>23</v>
      </c>
      <c r="C12" s="25"/>
      <c r="D12" s="25"/>
      <c r="E12" s="3"/>
      <c r="F12" s="4" t="s">
        <v>24</v>
      </c>
      <c r="G12" s="26" t="s">
        <v>25</v>
      </c>
      <c r="H12" s="26"/>
      <c r="I12" s="26"/>
      <c r="J12" s="11">
        <f>J13+J16</f>
        <v>107147</v>
      </c>
      <c r="K12" s="15">
        <f t="shared" si="0"/>
        <v>0.44275619834710744</v>
      </c>
    </row>
    <row r="13" spans="2:11" ht="16.5" customHeight="1">
      <c r="B13" s="5"/>
      <c r="C13" s="27" t="s">
        <v>26</v>
      </c>
      <c r="D13" s="27"/>
      <c r="E13" s="6"/>
      <c r="F13" s="7" t="s">
        <v>27</v>
      </c>
      <c r="G13" s="28" t="s">
        <v>28</v>
      </c>
      <c r="H13" s="28"/>
      <c r="I13" s="28"/>
      <c r="J13" s="12">
        <f>J14+J15</f>
        <v>96535</v>
      </c>
      <c r="K13" s="16">
        <f t="shared" si="0"/>
        <v>0.4663526570048309</v>
      </c>
    </row>
    <row r="14" spans="2:11" ht="16.5" customHeight="1">
      <c r="B14" s="8"/>
      <c r="C14" s="29"/>
      <c r="D14" s="29"/>
      <c r="E14" s="9" t="s">
        <v>29</v>
      </c>
      <c r="F14" s="10" t="s">
        <v>30</v>
      </c>
      <c r="G14" s="30" t="s">
        <v>31</v>
      </c>
      <c r="H14" s="30"/>
      <c r="I14" s="30"/>
      <c r="J14" s="13">
        <v>96535</v>
      </c>
      <c r="K14" s="17">
        <f t="shared" si="0"/>
        <v>0.4900253807106599</v>
      </c>
    </row>
    <row r="15" spans="2:11" ht="16.5" customHeight="1">
      <c r="B15" s="8"/>
      <c r="C15" s="29"/>
      <c r="D15" s="29"/>
      <c r="E15" s="9" t="s">
        <v>9</v>
      </c>
      <c r="F15" s="10" t="s">
        <v>10</v>
      </c>
      <c r="G15" s="30" t="s">
        <v>32</v>
      </c>
      <c r="H15" s="30"/>
      <c r="I15" s="30"/>
      <c r="J15" s="13">
        <v>0</v>
      </c>
      <c r="K15" s="17">
        <f t="shared" si="0"/>
        <v>0</v>
      </c>
    </row>
    <row r="16" spans="2:11" ht="16.5" customHeight="1">
      <c r="B16" s="5"/>
      <c r="C16" s="27" t="s">
        <v>33</v>
      </c>
      <c r="D16" s="27"/>
      <c r="E16" s="6"/>
      <c r="F16" s="7" t="s">
        <v>34</v>
      </c>
      <c r="G16" s="28" t="s">
        <v>35</v>
      </c>
      <c r="H16" s="28"/>
      <c r="I16" s="28"/>
      <c r="J16" s="12">
        <f>J17+J18</f>
        <v>10612</v>
      </c>
      <c r="K16" s="16">
        <f t="shared" si="0"/>
        <v>0.3032</v>
      </c>
    </row>
    <row r="17" spans="2:11" ht="16.5" customHeight="1">
      <c r="B17" s="8"/>
      <c r="C17" s="29"/>
      <c r="D17" s="29"/>
      <c r="E17" s="9" t="s">
        <v>36</v>
      </c>
      <c r="F17" s="10" t="s">
        <v>37</v>
      </c>
      <c r="G17" s="30" t="s">
        <v>11</v>
      </c>
      <c r="H17" s="30"/>
      <c r="I17" s="30"/>
      <c r="J17" s="13">
        <v>10612</v>
      </c>
      <c r="K17" s="17">
        <f t="shared" si="0"/>
        <v>0.35373333333333334</v>
      </c>
    </row>
    <row r="18" spans="2:11" ht="16.5" customHeight="1">
      <c r="B18" s="8"/>
      <c r="C18" s="29"/>
      <c r="D18" s="29"/>
      <c r="E18" s="9" t="s">
        <v>9</v>
      </c>
      <c r="F18" s="10" t="s">
        <v>10</v>
      </c>
      <c r="G18" s="30" t="s">
        <v>38</v>
      </c>
      <c r="H18" s="30"/>
      <c r="I18" s="30"/>
      <c r="J18" s="13">
        <v>0</v>
      </c>
      <c r="K18" s="17">
        <f t="shared" si="0"/>
        <v>0</v>
      </c>
    </row>
    <row r="19" spans="2:11" ht="16.5" customHeight="1">
      <c r="B19" s="3" t="s">
        <v>39</v>
      </c>
      <c r="C19" s="25"/>
      <c r="D19" s="25"/>
      <c r="E19" s="3"/>
      <c r="F19" s="4" t="s">
        <v>40</v>
      </c>
      <c r="G19" s="26" t="s">
        <v>41</v>
      </c>
      <c r="H19" s="26"/>
      <c r="I19" s="26"/>
      <c r="J19" s="11">
        <f>J20</f>
        <v>1459886</v>
      </c>
      <c r="K19" s="15">
        <f t="shared" si="0"/>
        <v>0.4560189993599617</v>
      </c>
    </row>
    <row r="20" spans="2:11" ht="16.5" customHeight="1">
      <c r="B20" s="5"/>
      <c r="C20" s="27" t="s">
        <v>42</v>
      </c>
      <c r="D20" s="27"/>
      <c r="E20" s="6"/>
      <c r="F20" s="7" t="s">
        <v>43</v>
      </c>
      <c r="G20" s="28" t="s">
        <v>41</v>
      </c>
      <c r="H20" s="28"/>
      <c r="I20" s="28"/>
      <c r="J20" s="12">
        <f>J21+J22+J23+J24+J25+J26+J27+J28+J29+J30+J31+J32+J33+J34+J35+J36+J37+J38+J39+J40+J41+J42+J43+J44+J45</f>
        <v>1459886</v>
      </c>
      <c r="K20" s="16">
        <f t="shared" si="0"/>
        <v>0.4560189993599617</v>
      </c>
    </row>
    <row r="21" spans="2:11" ht="30" customHeight="1">
      <c r="B21" s="8"/>
      <c r="C21" s="29"/>
      <c r="D21" s="29"/>
      <c r="E21" s="9" t="s">
        <v>44</v>
      </c>
      <c r="F21" s="10" t="s">
        <v>45</v>
      </c>
      <c r="G21" s="30" t="s">
        <v>46</v>
      </c>
      <c r="H21" s="30"/>
      <c r="I21" s="30"/>
      <c r="J21" s="13">
        <v>81368</v>
      </c>
      <c r="K21" s="17">
        <f aca="true" t="shared" si="1" ref="K21:K45">J21/G21</f>
        <v>0.4987006619269429</v>
      </c>
    </row>
    <row r="22" spans="2:11" ht="16.5" customHeight="1">
      <c r="B22" s="8"/>
      <c r="C22" s="29"/>
      <c r="D22" s="29"/>
      <c r="E22" s="9" t="s">
        <v>47</v>
      </c>
      <c r="F22" s="10" t="s">
        <v>48</v>
      </c>
      <c r="G22" s="30" t="s">
        <v>49</v>
      </c>
      <c r="H22" s="30"/>
      <c r="I22" s="30"/>
      <c r="J22" s="13">
        <v>1939</v>
      </c>
      <c r="K22" s="17">
        <f t="shared" si="1"/>
        <v>0.32316666666666666</v>
      </c>
    </row>
    <row r="23" spans="2:11" ht="16.5" customHeight="1">
      <c r="B23" s="8"/>
      <c r="C23" s="29"/>
      <c r="D23" s="29"/>
      <c r="E23" s="9" t="s">
        <v>50</v>
      </c>
      <c r="F23" s="10" t="s">
        <v>51</v>
      </c>
      <c r="G23" s="30" t="s">
        <v>52</v>
      </c>
      <c r="H23" s="30"/>
      <c r="I23" s="30"/>
      <c r="J23" s="13">
        <v>238447</v>
      </c>
      <c r="K23" s="17">
        <f t="shared" si="1"/>
        <v>0.4903370814243294</v>
      </c>
    </row>
    <row r="24" spans="2:11" ht="16.5" customHeight="1">
      <c r="B24" s="8"/>
      <c r="C24" s="29"/>
      <c r="D24" s="29"/>
      <c r="E24" s="9" t="s">
        <v>53</v>
      </c>
      <c r="F24" s="10" t="s">
        <v>54</v>
      </c>
      <c r="G24" s="30" t="s">
        <v>55</v>
      </c>
      <c r="H24" s="30"/>
      <c r="I24" s="30"/>
      <c r="J24" s="13">
        <v>38711</v>
      </c>
      <c r="K24" s="17">
        <f t="shared" si="1"/>
        <v>0.9865188583078491</v>
      </c>
    </row>
    <row r="25" spans="2:11" ht="16.5" customHeight="1">
      <c r="B25" s="8"/>
      <c r="C25" s="29"/>
      <c r="D25" s="29"/>
      <c r="E25" s="9" t="s">
        <v>56</v>
      </c>
      <c r="F25" s="10" t="s">
        <v>57</v>
      </c>
      <c r="G25" s="30" t="s">
        <v>58</v>
      </c>
      <c r="H25" s="30"/>
      <c r="I25" s="30"/>
      <c r="J25" s="13">
        <v>48575</v>
      </c>
      <c r="K25" s="17">
        <f t="shared" si="1"/>
        <v>0.5023943239525479</v>
      </c>
    </row>
    <row r="26" spans="2:11" ht="16.5" customHeight="1">
      <c r="B26" s="8"/>
      <c r="C26" s="29"/>
      <c r="D26" s="29"/>
      <c r="E26" s="9" t="s">
        <v>59</v>
      </c>
      <c r="F26" s="10" t="s">
        <v>60</v>
      </c>
      <c r="G26" s="30" t="s">
        <v>61</v>
      </c>
      <c r="H26" s="30"/>
      <c r="I26" s="30"/>
      <c r="J26" s="13">
        <v>5789</v>
      </c>
      <c r="K26" s="17">
        <f t="shared" si="1"/>
        <v>0.4446236559139785</v>
      </c>
    </row>
    <row r="27" spans="2:11" ht="16.5" customHeight="1">
      <c r="B27" s="8"/>
      <c r="C27" s="29"/>
      <c r="D27" s="29"/>
      <c r="E27" s="9" t="s">
        <v>62</v>
      </c>
      <c r="F27" s="10" t="s">
        <v>63</v>
      </c>
      <c r="G27" s="30" t="s">
        <v>64</v>
      </c>
      <c r="H27" s="30"/>
      <c r="I27" s="30"/>
      <c r="J27" s="13">
        <v>53799</v>
      </c>
      <c r="K27" s="17">
        <f t="shared" si="1"/>
        <v>0.43742580697617695</v>
      </c>
    </row>
    <row r="28" spans="2:11" ht="16.5" customHeight="1">
      <c r="B28" s="8"/>
      <c r="C28" s="29"/>
      <c r="D28" s="29"/>
      <c r="E28" s="9" t="s">
        <v>65</v>
      </c>
      <c r="F28" s="10" t="s">
        <v>66</v>
      </c>
      <c r="G28" s="30" t="s">
        <v>67</v>
      </c>
      <c r="H28" s="30"/>
      <c r="I28" s="30"/>
      <c r="J28" s="13">
        <v>0</v>
      </c>
      <c r="K28" s="17">
        <f t="shared" si="1"/>
        <v>0</v>
      </c>
    </row>
    <row r="29" spans="2:11" ht="16.5" customHeight="1">
      <c r="B29" s="8"/>
      <c r="C29" s="29"/>
      <c r="D29" s="29"/>
      <c r="E29" s="9" t="s">
        <v>68</v>
      </c>
      <c r="F29" s="10" t="s">
        <v>69</v>
      </c>
      <c r="G29" s="30" t="s">
        <v>70</v>
      </c>
      <c r="H29" s="30"/>
      <c r="I29" s="30"/>
      <c r="J29" s="13">
        <v>10064</v>
      </c>
      <c r="K29" s="17">
        <f t="shared" si="1"/>
        <v>0.3870173819412398</v>
      </c>
    </row>
    <row r="30" spans="2:11" ht="16.5" customHeight="1">
      <c r="B30" s="8"/>
      <c r="C30" s="29"/>
      <c r="D30" s="29"/>
      <c r="E30" s="9" t="s">
        <v>71</v>
      </c>
      <c r="F30" s="10" t="s">
        <v>72</v>
      </c>
      <c r="G30" s="30" t="s">
        <v>73</v>
      </c>
      <c r="H30" s="30"/>
      <c r="I30" s="30"/>
      <c r="J30" s="13">
        <v>356330</v>
      </c>
      <c r="K30" s="17">
        <f t="shared" si="1"/>
        <v>0.49277085940687165</v>
      </c>
    </row>
    <row r="31" spans="2:11" ht="16.5" customHeight="1">
      <c r="B31" s="8"/>
      <c r="C31" s="29"/>
      <c r="D31" s="29"/>
      <c r="E31" s="9" t="s">
        <v>74</v>
      </c>
      <c r="F31" s="10" t="s">
        <v>75</v>
      </c>
      <c r="G31" s="30" t="s">
        <v>76</v>
      </c>
      <c r="H31" s="30"/>
      <c r="I31" s="30"/>
      <c r="J31" s="13">
        <v>40</v>
      </c>
      <c r="K31" s="17">
        <f t="shared" si="1"/>
        <v>0.1095890410958904</v>
      </c>
    </row>
    <row r="32" spans="2:11" ht="16.5" customHeight="1">
      <c r="B32" s="8"/>
      <c r="C32" s="29"/>
      <c r="D32" s="29"/>
      <c r="E32" s="9" t="s">
        <v>9</v>
      </c>
      <c r="F32" s="10" t="s">
        <v>10</v>
      </c>
      <c r="G32" s="30" t="s">
        <v>77</v>
      </c>
      <c r="H32" s="30"/>
      <c r="I32" s="30"/>
      <c r="J32" s="13">
        <v>333379</v>
      </c>
      <c r="K32" s="17">
        <f t="shared" si="1"/>
        <v>0.7781411199029012</v>
      </c>
    </row>
    <row r="33" spans="2:11" ht="16.5" customHeight="1">
      <c r="B33" s="8"/>
      <c r="C33" s="29"/>
      <c r="D33" s="29"/>
      <c r="E33" s="9" t="s">
        <v>78</v>
      </c>
      <c r="F33" s="10" t="s">
        <v>79</v>
      </c>
      <c r="G33" s="30" t="s">
        <v>80</v>
      </c>
      <c r="H33" s="30"/>
      <c r="I33" s="30"/>
      <c r="J33" s="13">
        <v>455</v>
      </c>
      <c r="K33" s="17">
        <f t="shared" si="1"/>
        <v>0.37916666666666665</v>
      </c>
    </row>
    <row r="34" spans="2:11" ht="19.5" customHeight="1">
      <c r="B34" s="8"/>
      <c r="C34" s="29"/>
      <c r="D34" s="29"/>
      <c r="E34" s="9" t="s">
        <v>81</v>
      </c>
      <c r="F34" s="10" t="s">
        <v>82</v>
      </c>
      <c r="G34" s="30" t="s">
        <v>83</v>
      </c>
      <c r="H34" s="30"/>
      <c r="I34" s="30"/>
      <c r="J34" s="13">
        <v>816</v>
      </c>
      <c r="K34" s="17">
        <f t="shared" si="1"/>
        <v>0.408</v>
      </c>
    </row>
    <row r="35" spans="2:11" ht="19.5" customHeight="1">
      <c r="B35" s="8"/>
      <c r="C35" s="29"/>
      <c r="D35" s="29"/>
      <c r="E35" s="9" t="s">
        <v>84</v>
      </c>
      <c r="F35" s="10" t="s">
        <v>85</v>
      </c>
      <c r="G35" s="30" t="s">
        <v>86</v>
      </c>
      <c r="H35" s="30"/>
      <c r="I35" s="30"/>
      <c r="J35" s="13">
        <v>894</v>
      </c>
      <c r="K35" s="17">
        <f t="shared" si="1"/>
        <v>0.24162162162162162</v>
      </c>
    </row>
    <row r="36" spans="2:11" ht="16.5" customHeight="1">
      <c r="B36" s="8"/>
      <c r="C36" s="29"/>
      <c r="D36" s="29"/>
      <c r="E36" s="9" t="s">
        <v>87</v>
      </c>
      <c r="F36" s="10" t="s">
        <v>88</v>
      </c>
      <c r="G36" s="30" t="s">
        <v>89</v>
      </c>
      <c r="H36" s="30"/>
      <c r="I36" s="30"/>
      <c r="J36" s="13">
        <v>7995</v>
      </c>
      <c r="K36" s="17">
        <f t="shared" si="1"/>
        <v>0.39191176470588235</v>
      </c>
    </row>
    <row r="37" spans="2:11" ht="16.5" customHeight="1">
      <c r="B37" s="8"/>
      <c r="C37" s="29"/>
      <c r="D37" s="29"/>
      <c r="E37" s="9" t="s">
        <v>90</v>
      </c>
      <c r="F37" s="10" t="s">
        <v>91</v>
      </c>
      <c r="G37" s="30" t="s">
        <v>92</v>
      </c>
      <c r="H37" s="30"/>
      <c r="I37" s="30"/>
      <c r="J37" s="13">
        <v>7</v>
      </c>
      <c r="K37" s="17">
        <f t="shared" si="1"/>
        <v>0.007</v>
      </c>
    </row>
    <row r="38" spans="2:11" ht="16.5" customHeight="1">
      <c r="B38" s="8"/>
      <c r="C38" s="29"/>
      <c r="D38" s="29"/>
      <c r="E38" s="9" t="s">
        <v>93</v>
      </c>
      <c r="F38" s="10" t="s">
        <v>94</v>
      </c>
      <c r="G38" s="30" t="s">
        <v>95</v>
      </c>
      <c r="H38" s="30"/>
      <c r="I38" s="30"/>
      <c r="J38" s="13">
        <v>7748</v>
      </c>
      <c r="K38" s="17">
        <f t="shared" si="1"/>
        <v>0.5165333333333333</v>
      </c>
    </row>
    <row r="39" spans="2:11" ht="16.5" customHeight="1">
      <c r="B39" s="8"/>
      <c r="C39" s="29"/>
      <c r="D39" s="29"/>
      <c r="E39" s="9" t="s">
        <v>96</v>
      </c>
      <c r="F39" s="10" t="s">
        <v>97</v>
      </c>
      <c r="G39" s="30" t="s">
        <v>98</v>
      </c>
      <c r="H39" s="30"/>
      <c r="I39" s="30"/>
      <c r="J39" s="13">
        <v>7385</v>
      </c>
      <c r="K39" s="17">
        <f t="shared" si="1"/>
        <v>0.7500507820434694</v>
      </c>
    </row>
    <row r="40" spans="2:11" ht="16.5" customHeight="1">
      <c r="B40" s="8"/>
      <c r="C40" s="29"/>
      <c r="D40" s="29"/>
      <c r="E40" s="9" t="s">
        <v>99</v>
      </c>
      <c r="F40" s="10" t="s">
        <v>100</v>
      </c>
      <c r="G40" s="30" t="s">
        <v>101</v>
      </c>
      <c r="H40" s="30"/>
      <c r="I40" s="30"/>
      <c r="J40" s="13">
        <v>3595</v>
      </c>
      <c r="K40" s="17">
        <f t="shared" si="1"/>
        <v>0.7849344978165939</v>
      </c>
    </row>
    <row r="41" spans="2:11" ht="16.5" customHeight="1">
      <c r="B41" s="8"/>
      <c r="C41" s="29"/>
      <c r="D41" s="29"/>
      <c r="E41" s="9" t="s">
        <v>102</v>
      </c>
      <c r="F41" s="10" t="s">
        <v>103</v>
      </c>
      <c r="G41" s="30" t="s">
        <v>104</v>
      </c>
      <c r="H41" s="30"/>
      <c r="I41" s="30"/>
      <c r="J41" s="13">
        <v>1896</v>
      </c>
      <c r="K41" s="17">
        <f t="shared" si="1"/>
        <v>0.7847682119205298</v>
      </c>
    </row>
    <row r="42" spans="2:11" ht="16.5" customHeight="1">
      <c r="B42" s="8"/>
      <c r="C42" s="29"/>
      <c r="D42" s="29"/>
      <c r="E42" s="9" t="s">
        <v>108</v>
      </c>
      <c r="F42" s="10" t="s">
        <v>109</v>
      </c>
      <c r="G42" s="30" t="s">
        <v>110</v>
      </c>
      <c r="H42" s="30"/>
      <c r="I42" s="30"/>
      <c r="J42" s="13">
        <v>0</v>
      </c>
      <c r="K42" s="17">
        <f t="shared" si="1"/>
        <v>0</v>
      </c>
    </row>
    <row r="43" spans="2:11" ht="16.5" customHeight="1">
      <c r="B43" s="8"/>
      <c r="C43" s="29"/>
      <c r="D43" s="29"/>
      <c r="E43" s="9" t="s">
        <v>111</v>
      </c>
      <c r="F43" s="10" t="s">
        <v>112</v>
      </c>
      <c r="G43" s="30" t="s">
        <v>113</v>
      </c>
      <c r="H43" s="30"/>
      <c r="I43" s="30"/>
      <c r="J43" s="13">
        <v>1093</v>
      </c>
      <c r="K43" s="17">
        <f t="shared" si="1"/>
        <v>0.9629955947136564</v>
      </c>
    </row>
    <row r="44" spans="2:11" ht="16.5" customHeight="1">
      <c r="B44" s="8"/>
      <c r="C44" s="29"/>
      <c r="D44" s="29"/>
      <c r="E44" s="9" t="s">
        <v>16</v>
      </c>
      <c r="F44" s="10" t="s">
        <v>17</v>
      </c>
      <c r="G44" s="30" t="s">
        <v>114</v>
      </c>
      <c r="H44" s="30"/>
      <c r="I44" s="30"/>
      <c r="J44" s="13">
        <v>259561</v>
      </c>
      <c r="K44" s="17">
        <f t="shared" si="1"/>
        <v>0.2936240301089038</v>
      </c>
    </row>
    <row r="45" spans="2:11" ht="30" customHeight="1">
      <c r="B45" s="8"/>
      <c r="C45" s="29"/>
      <c r="D45" s="29"/>
      <c r="E45" s="9" t="s">
        <v>115</v>
      </c>
      <c r="F45" s="10" t="s">
        <v>116</v>
      </c>
      <c r="G45" s="30" t="s">
        <v>117</v>
      </c>
      <c r="H45" s="30"/>
      <c r="I45" s="30"/>
      <c r="J45" s="13">
        <v>0</v>
      </c>
      <c r="K45" s="17">
        <f t="shared" si="1"/>
        <v>0</v>
      </c>
    </row>
    <row r="46" spans="2:11" ht="16.5" customHeight="1">
      <c r="B46" s="3" t="s">
        <v>118</v>
      </c>
      <c r="C46" s="25"/>
      <c r="D46" s="25"/>
      <c r="E46" s="3"/>
      <c r="F46" s="4" t="s">
        <v>119</v>
      </c>
      <c r="G46" s="26" t="s">
        <v>120</v>
      </c>
      <c r="H46" s="26"/>
      <c r="I46" s="26"/>
      <c r="J46" s="11">
        <f>J47</f>
        <v>67260</v>
      </c>
      <c r="K46" s="15">
        <f>J46/G46</f>
        <v>0.6594117647058824</v>
      </c>
    </row>
    <row r="47" spans="2:11" ht="16.5" customHeight="1">
      <c r="B47" s="5"/>
      <c r="C47" s="27" t="s">
        <v>121</v>
      </c>
      <c r="D47" s="27"/>
      <c r="E47" s="6"/>
      <c r="F47" s="7" t="s">
        <v>122</v>
      </c>
      <c r="G47" s="28" t="s">
        <v>120</v>
      </c>
      <c r="H47" s="28"/>
      <c r="I47" s="28"/>
      <c r="J47" s="12">
        <f>J48+J49+J50+J51+J52+J53+J54+J55</f>
        <v>67260</v>
      </c>
      <c r="K47" s="16">
        <f>J47/G47</f>
        <v>0.6594117647058824</v>
      </c>
    </row>
    <row r="48" spans="2:11" ht="16.5" customHeight="1">
      <c r="B48" s="8"/>
      <c r="C48" s="29"/>
      <c r="D48" s="29"/>
      <c r="E48" s="9" t="s">
        <v>123</v>
      </c>
      <c r="F48" s="10" t="s">
        <v>37</v>
      </c>
      <c r="G48" s="30" t="s">
        <v>124</v>
      </c>
      <c r="H48" s="30"/>
      <c r="I48" s="30"/>
      <c r="J48" s="13">
        <v>12810</v>
      </c>
      <c r="K48" s="17">
        <f aca="true" t="shared" si="2" ref="K48:K55">J48/G48</f>
        <v>0.6645914396887159</v>
      </c>
    </row>
    <row r="49" spans="2:11" ht="16.5" customHeight="1">
      <c r="B49" s="8"/>
      <c r="C49" s="29"/>
      <c r="D49" s="29"/>
      <c r="E49" s="9" t="s">
        <v>125</v>
      </c>
      <c r="F49" s="10" t="s">
        <v>37</v>
      </c>
      <c r="G49" s="30" t="s">
        <v>126</v>
      </c>
      <c r="H49" s="30"/>
      <c r="I49" s="30"/>
      <c r="J49" s="13">
        <v>2260</v>
      </c>
      <c r="K49" s="17">
        <f t="shared" si="2"/>
        <v>0.6641198942109903</v>
      </c>
    </row>
    <row r="50" spans="2:11" ht="16.5" customHeight="1">
      <c r="B50" s="8"/>
      <c r="C50" s="29"/>
      <c r="D50" s="29"/>
      <c r="E50" s="9" t="s">
        <v>127</v>
      </c>
      <c r="F50" s="10" t="s">
        <v>63</v>
      </c>
      <c r="G50" s="30" t="s">
        <v>128</v>
      </c>
      <c r="H50" s="30"/>
      <c r="I50" s="30"/>
      <c r="J50" s="13">
        <v>2796</v>
      </c>
      <c r="K50" s="17">
        <f t="shared" si="2"/>
        <v>0.7827547592385219</v>
      </c>
    </row>
    <row r="51" spans="2:11" ht="16.5" customHeight="1">
      <c r="B51" s="8"/>
      <c r="C51" s="29"/>
      <c r="D51" s="29"/>
      <c r="E51" s="9" t="s">
        <v>129</v>
      </c>
      <c r="F51" s="10" t="s">
        <v>63</v>
      </c>
      <c r="G51" s="30" t="s">
        <v>130</v>
      </c>
      <c r="H51" s="30"/>
      <c r="I51" s="30"/>
      <c r="J51" s="13">
        <v>493</v>
      </c>
      <c r="K51" s="17">
        <f t="shared" si="2"/>
        <v>0.7825396825396825</v>
      </c>
    </row>
    <row r="52" spans="2:11" ht="16.5" customHeight="1">
      <c r="B52" s="8"/>
      <c r="C52" s="29"/>
      <c r="D52" s="29"/>
      <c r="E52" s="9" t="s">
        <v>12</v>
      </c>
      <c r="F52" s="10" t="s">
        <v>10</v>
      </c>
      <c r="G52" s="30" t="s">
        <v>131</v>
      </c>
      <c r="H52" s="30"/>
      <c r="I52" s="30"/>
      <c r="J52" s="13">
        <v>41054</v>
      </c>
      <c r="K52" s="17">
        <f t="shared" si="2"/>
        <v>0.6507727669017992</v>
      </c>
    </row>
    <row r="53" spans="2:11" ht="16.5" customHeight="1">
      <c r="B53" s="8"/>
      <c r="C53" s="29"/>
      <c r="D53" s="29"/>
      <c r="E53" s="9" t="s">
        <v>14</v>
      </c>
      <c r="F53" s="10" t="s">
        <v>10</v>
      </c>
      <c r="G53" s="30" t="s">
        <v>132</v>
      </c>
      <c r="H53" s="30"/>
      <c r="I53" s="30"/>
      <c r="J53" s="13">
        <v>7245</v>
      </c>
      <c r="K53" s="17">
        <f t="shared" si="2"/>
        <v>0.6511774222541794</v>
      </c>
    </row>
    <row r="54" spans="2:11" ht="16.5" customHeight="1">
      <c r="B54" s="8"/>
      <c r="C54" s="29"/>
      <c r="D54" s="29"/>
      <c r="E54" s="9" t="s">
        <v>133</v>
      </c>
      <c r="F54" s="10" t="s">
        <v>94</v>
      </c>
      <c r="G54" s="30" t="s">
        <v>134</v>
      </c>
      <c r="H54" s="30"/>
      <c r="I54" s="30"/>
      <c r="J54" s="13">
        <v>512</v>
      </c>
      <c r="K54" s="17">
        <f t="shared" si="2"/>
        <v>0.6632124352331606</v>
      </c>
    </row>
    <row r="55" spans="2:11" ht="16.5" customHeight="1">
      <c r="B55" s="8"/>
      <c r="C55" s="29"/>
      <c r="D55" s="29"/>
      <c r="E55" s="9" t="s">
        <v>135</v>
      </c>
      <c r="F55" s="10" t="s">
        <v>94</v>
      </c>
      <c r="G55" s="30" t="s">
        <v>136</v>
      </c>
      <c r="H55" s="30"/>
      <c r="I55" s="30"/>
      <c r="J55" s="13">
        <v>90</v>
      </c>
      <c r="K55" s="17">
        <f t="shared" si="2"/>
        <v>0.656934306569343</v>
      </c>
    </row>
    <row r="56" spans="2:11" ht="16.5" customHeight="1">
      <c r="B56" s="3" t="s">
        <v>137</v>
      </c>
      <c r="C56" s="25"/>
      <c r="D56" s="25"/>
      <c r="E56" s="3"/>
      <c r="F56" s="4" t="s">
        <v>138</v>
      </c>
      <c r="G56" s="26" t="s">
        <v>139</v>
      </c>
      <c r="H56" s="26"/>
      <c r="I56" s="26"/>
      <c r="J56" s="11">
        <f>J57</f>
        <v>216936</v>
      </c>
      <c r="K56" s="15">
        <f>J56/G56</f>
        <v>0.3044788437057446</v>
      </c>
    </row>
    <row r="57" spans="2:11" ht="16.5" customHeight="1">
      <c r="B57" s="5"/>
      <c r="C57" s="27" t="s">
        <v>140</v>
      </c>
      <c r="D57" s="27"/>
      <c r="E57" s="6"/>
      <c r="F57" s="7" t="s">
        <v>141</v>
      </c>
      <c r="G57" s="28" t="s">
        <v>139</v>
      </c>
      <c r="H57" s="28"/>
      <c r="I57" s="28"/>
      <c r="J57" s="12">
        <f>J58+J59+J60+J61+J62+J63+J64+J65+J66+J67+J68+J69+J70+J71</f>
        <v>216936</v>
      </c>
      <c r="K57" s="16">
        <f>J57/G57</f>
        <v>0.3044788437057446</v>
      </c>
    </row>
    <row r="58" spans="2:11" ht="16.5" customHeight="1">
      <c r="B58" s="8"/>
      <c r="C58" s="29"/>
      <c r="D58" s="29"/>
      <c r="E58" s="9" t="s">
        <v>62</v>
      </c>
      <c r="F58" s="10" t="s">
        <v>63</v>
      </c>
      <c r="G58" s="30" t="s">
        <v>142</v>
      </c>
      <c r="H58" s="30"/>
      <c r="I58" s="30"/>
      <c r="J58" s="13">
        <v>0</v>
      </c>
      <c r="K58" s="17">
        <f aca="true" t="shared" si="3" ref="K58:K71">J58/G58</f>
        <v>0</v>
      </c>
    </row>
    <row r="59" spans="2:11" ht="16.5" customHeight="1">
      <c r="B59" s="8"/>
      <c r="C59" s="29"/>
      <c r="D59" s="29"/>
      <c r="E59" s="9" t="s">
        <v>143</v>
      </c>
      <c r="F59" s="10" t="s">
        <v>144</v>
      </c>
      <c r="G59" s="30" t="s">
        <v>142</v>
      </c>
      <c r="H59" s="30"/>
      <c r="I59" s="30"/>
      <c r="J59" s="13">
        <v>0</v>
      </c>
      <c r="K59" s="17">
        <f t="shared" si="3"/>
        <v>0</v>
      </c>
    </row>
    <row r="60" spans="2:11" ht="16.5" customHeight="1">
      <c r="B60" s="8"/>
      <c r="C60" s="29"/>
      <c r="D60" s="29"/>
      <c r="E60" s="9" t="s">
        <v>68</v>
      </c>
      <c r="F60" s="10" t="s">
        <v>69</v>
      </c>
      <c r="G60" s="30" t="s">
        <v>145</v>
      </c>
      <c r="H60" s="30"/>
      <c r="I60" s="30"/>
      <c r="J60" s="13">
        <v>43611</v>
      </c>
      <c r="K60" s="17">
        <f t="shared" si="3"/>
        <v>0.33546923076923074</v>
      </c>
    </row>
    <row r="61" spans="2:11" ht="16.5" customHeight="1">
      <c r="B61" s="8"/>
      <c r="C61" s="29"/>
      <c r="D61" s="29"/>
      <c r="E61" s="9" t="s">
        <v>71</v>
      </c>
      <c r="F61" s="10" t="s">
        <v>72</v>
      </c>
      <c r="G61" s="30" t="s">
        <v>146</v>
      </c>
      <c r="H61" s="30"/>
      <c r="I61" s="30"/>
      <c r="J61" s="13">
        <v>21525</v>
      </c>
      <c r="K61" s="17">
        <f t="shared" si="3"/>
        <v>0.22922834444420778</v>
      </c>
    </row>
    <row r="62" spans="2:11" ht="16.5" customHeight="1">
      <c r="B62" s="8"/>
      <c r="C62" s="29"/>
      <c r="D62" s="29"/>
      <c r="E62" s="9" t="s">
        <v>9</v>
      </c>
      <c r="F62" s="10" t="s">
        <v>10</v>
      </c>
      <c r="G62" s="30" t="s">
        <v>147</v>
      </c>
      <c r="H62" s="30"/>
      <c r="I62" s="30"/>
      <c r="J62" s="13">
        <v>17966</v>
      </c>
      <c r="K62" s="17">
        <f t="shared" si="3"/>
        <v>0.13355039174583352</v>
      </c>
    </row>
    <row r="63" spans="2:11" ht="16.5" customHeight="1">
      <c r="B63" s="8"/>
      <c r="C63" s="29"/>
      <c r="D63" s="29"/>
      <c r="E63" s="9" t="s">
        <v>87</v>
      </c>
      <c r="F63" s="10" t="s">
        <v>88</v>
      </c>
      <c r="G63" s="30" t="s">
        <v>148</v>
      </c>
      <c r="H63" s="30"/>
      <c r="I63" s="30"/>
      <c r="J63" s="13">
        <v>10303</v>
      </c>
      <c r="K63" s="17">
        <f t="shared" si="3"/>
        <v>0.09891892929836016</v>
      </c>
    </row>
    <row r="64" spans="2:11" ht="16.5" customHeight="1">
      <c r="B64" s="8"/>
      <c r="C64" s="29"/>
      <c r="D64" s="29"/>
      <c r="E64" s="9" t="s">
        <v>93</v>
      </c>
      <c r="F64" s="10" t="s">
        <v>94</v>
      </c>
      <c r="G64" s="30" t="s">
        <v>149</v>
      </c>
      <c r="H64" s="30"/>
      <c r="I64" s="30"/>
      <c r="J64" s="13">
        <v>2100</v>
      </c>
      <c r="K64" s="17">
        <f t="shared" si="3"/>
        <v>0.08477997577714978</v>
      </c>
    </row>
    <row r="65" spans="2:11" ht="16.5" customHeight="1">
      <c r="B65" s="8"/>
      <c r="C65" s="29"/>
      <c r="D65" s="29"/>
      <c r="E65" s="9" t="s">
        <v>150</v>
      </c>
      <c r="F65" s="10" t="s">
        <v>151</v>
      </c>
      <c r="G65" s="30" t="s">
        <v>152</v>
      </c>
      <c r="H65" s="30"/>
      <c r="I65" s="30"/>
      <c r="J65" s="13">
        <v>78951</v>
      </c>
      <c r="K65" s="17">
        <f t="shared" si="3"/>
        <v>0.4617017543859649</v>
      </c>
    </row>
    <row r="66" spans="2:11" ht="16.5" customHeight="1">
      <c r="B66" s="8"/>
      <c r="C66" s="29"/>
      <c r="D66" s="29"/>
      <c r="E66" s="9" t="s">
        <v>102</v>
      </c>
      <c r="F66" s="10" t="s">
        <v>103</v>
      </c>
      <c r="G66" s="30" t="s">
        <v>153</v>
      </c>
      <c r="H66" s="30"/>
      <c r="I66" s="30"/>
      <c r="J66" s="13">
        <v>925</v>
      </c>
      <c r="K66" s="17">
        <f t="shared" si="3"/>
        <v>0.6166666666666667</v>
      </c>
    </row>
    <row r="67" spans="2:11" ht="16.5" customHeight="1">
      <c r="B67" s="8"/>
      <c r="C67" s="29"/>
      <c r="D67" s="29"/>
      <c r="E67" s="9" t="s">
        <v>154</v>
      </c>
      <c r="F67" s="10" t="s">
        <v>155</v>
      </c>
      <c r="G67" s="30" t="s">
        <v>156</v>
      </c>
      <c r="H67" s="30"/>
      <c r="I67" s="30"/>
      <c r="J67" s="13">
        <v>4135</v>
      </c>
      <c r="K67" s="17">
        <f t="shared" si="3"/>
        <v>0.7086546700942588</v>
      </c>
    </row>
    <row r="68" spans="2:11" ht="16.5" customHeight="1">
      <c r="B68" s="8"/>
      <c r="C68" s="29"/>
      <c r="D68" s="29"/>
      <c r="E68" s="9" t="s">
        <v>157</v>
      </c>
      <c r="F68" s="10" t="s">
        <v>158</v>
      </c>
      <c r="G68" s="30" t="s">
        <v>159</v>
      </c>
      <c r="H68" s="30"/>
      <c r="I68" s="30"/>
      <c r="J68" s="13">
        <v>22900</v>
      </c>
      <c r="K68" s="17">
        <f t="shared" si="3"/>
        <v>1</v>
      </c>
    </row>
    <row r="69" spans="2:11" ht="19.5" customHeight="1">
      <c r="B69" s="8"/>
      <c r="C69" s="29"/>
      <c r="D69" s="29"/>
      <c r="E69" s="9" t="s">
        <v>160</v>
      </c>
      <c r="F69" s="10" t="s">
        <v>161</v>
      </c>
      <c r="G69" s="30" t="s">
        <v>162</v>
      </c>
      <c r="H69" s="30"/>
      <c r="I69" s="30"/>
      <c r="J69" s="13">
        <v>11500</v>
      </c>
      <c r="K69" s="17">
        <f t="shared" si="3"/>
        <v>1</v>
      </c>
    </row>
    <row r="70" spans="2:11" ht="16.5" customHeight="1">
      <c r="B70" s="8"/>
      <c r="C70" s="29"/>
      <c r="D70" s="29"/>
      <c r="E70" s="9" t="s">
        <v>108</v>
      </c>
      <c r="F70" s="10" t="s">
        <v>109</v>
      </c>
      <c r="G70" s="30" t="s">
        <v>163</v>
      </c>
      <c r="H70" s="30"/>
      <c r="I70" s="30"/>
      <c r="J70" s="13">
        <v>2220</v>
      </c>
      <c r="K70" s="17">
        <f t="shared" si="3"/>
        <v>0.3055746730901583</v>
      </c>
    </row>
    <row r="71" spans="2:11" ht="16.5" customHeight="1">
      <c r="B71" s="8"/>
      <c r="C71" s="29"/>
      <c r="D71" s="29"/>
      <c r="E71" s="9" t="s">
        <v>111</v>
      </c>
      <c r="F71" s="10" t="s">
        <v>112</v>
      </c>
      <c r="G71" s="30" t="s">
        <v>164</v>
      </c>
      <c r="H71" s="30"/>
      <c r="I71" s="30"/>
      <c r="J71" s="13">
        <v>800</v>
      </c>
      <c r="K71" s="17">
        <f t="shared" si="3"/>
        <v>0.2596559558584875</v>
      </c>
    </row>
    <row r="72" spans="2:11" ht="16.5" customHeight="1">
      <c r="B72" s="3" t="s">
        <v>165</v>
      </c>
      <c r="C72" s="25"/>
      <c r="D72" s="25"/>
      <c r="E72" s="3"/>
      <c r="F72" s="4" t="s">
        <v>166</v>
      </c>
      <c r="G72" s="26" t="s">
        <v>167</v>
      </c>
      <c r="H72" s="26"/>
      <c r="I72" s="26"/>
      <c r="J72" s="11">
        <f>J73+J79+J81+J91</f>
        <v>399550</v>
      </c>
      <c r="K72" s="15">
        <f aca="true" t="shared" si="4" ref="K72:K81">J72/G72</f>
        <v>0.28143567058889823</v>
      </c>
    </row>
    <row r="73" spans="2:11" ht="16.5" customHeight="1">
      <c r="B73" s="5"/>
      <c r="C73" s="27" t="s">
        <v>168</v>
      </c>
      <c r="D73" s="27"/>
      <c r="E73" s="6"/>
      <c r="F73" s="7" t="s">
        <v>169</v>
      </c>
      <c r="G73" s="28" t="s">
        <v>170</v>
      </c>
      <c r="H73" s="28"/>
      <c r="I73" s="28"/>
      <c r="J73" s="12">
        <f>J74+J75+J76+J77+J78</f>
        <v>183050</v>
      </c>
      <c r="K73" s="16">
        <f t="shared" si="4"/>
        <v>0.46261546432136674</v>
      </c>
    </row>
    <row r="74" spans="2:11" ht="16.5" customHeight="1">
      <c r="B74" s="8"/>
      <c r="C74" s="29"/>
      <c r="D74" s="29"/>
      <c r="E74" s="9" t="s">
        <v>50</v>
      </c>
      <c r="F74" s="10" t="s">
        <v>51</v>
      </c>
      <c r="G74" s="30" t="s">
        <v>171</v>
      </c>
      <c r="H74" s="30"/>
      <c r="I74" s="30"/>
      <c r="J74" s="13">
        <v>134599</v>
      </c>
      <c r="K74" s="17">
        <f t="shared" si="4"/>
        <v>0.4390238333654069</v>
      </c>
    </row>
    <row r="75" spans="2:11" ht="16.5" customHeight="1">
      <c r="B75" s="8"/>
      <c r="C75" s="29"/>
      <c r="D75" s="29"/>
      <c r="E75" s="9" t="s">
        <v>53</v>
      </c>
      <c r="F75" s="10" t="s">
        <v>54</v>
      </c>
      <c r="G75" s="30" t="s">
        <v>172</v>
      </c>
      <c r="H75" s="30"/>
      <c r="I75" s="30"/>
      <c r="J75" s="13">
        <v>22220</v>
      </c>
      <c r="K75" s="17">
        <f t="shared" si="4"/>
        <v>0.9601175301387028</v>
      </c>
    </row>
    <row r="76" spans="2:11" ht="16.5" customHeight="1">
      <c r="B76" s="8"/>
      <c r="C76" s="29"/>
      <c r="D76" s="29"/>
      <c r="E76" s="9" t="s">
        <v>56</v>
      </c>
      <c r="F76" s="10" t="s">
        <v>57</v>
      </c>
      <c r="G76" s="30" t="s">
        <v>173</v>
      </c>
      <c r="H76" s="30"/>
      <c r="I76" s="30"/>
      <c r="J76" s="13">
        <v>23735</v>
      </c>
      <c r="K76" s="17">
        <f t="shared" si="4"/>
        <v>0.45894000038672006</v>
      </c>
    </row>
    <row r="77" spans="2:11" ht="16.5" customHeight="1">
      <c r="B77" s="8"/>
      <c r="C77" s="29"/>
      <c r="D77" s="29"/>
      <c r="E77" s="9" t="s">
        <v>59</v>
      </c>
      <c r="F77" s="10" t="s">
        <v>60</v>
      </c>
      <c r="G77" s="30" t="s">
        <v>174</v>
      </c>
      <c r="H77" s="30"/>
      <c r="I77" s="30"/>
      <c r="J77" s="13">
        <v>2496</v>
      </c>
      <c r="K77" s="17">
        <f t="shared" si="4"/>
        <v>0.3985310554047581</v>
      </c>
    </row>
    <row r="78" spans="2:11" ht="16.5" customHeight="1">
      <c r="B78" s="8"/>
      <c r="C78" s="29"/>
      <c r="D78" s="29"/>
      <c r="E78" s="9" t="s">
        <v>96</v>
      </c>
      <c r="F78" s="10" t="s">
        <v>97</v>
      </c>
      <c r="G78" s="30" t="s">
        <v>175</v>
      </c>
      <c r="H78" s="30"/>
      <c r="I78" s="30"/>
      <c r="J78" s="13">
        <v>0</v>
      </c>
      <c r="K78" s="17">
        <f t="shared" si="4"/>
        <v>0</v>
      </c>
    </row>
    <row r="79" spans="2:11" ht="16.5" customHeight="1">
      <c r="B79" s="5"/>
      <c r="C79" s="27" t="s">
        <v>176</v>
      </c>
      <c r="D79" s="27"/>
      <c r="E79" s="6"/>
      <c r="F79" s="7" t="s">
        <v>177</v>
      </c>
      <c r="G79" s="28" t="s">
        <v>117</v>
      </c>
      <c r="H79" s="28"/>
      <c r="I79" s="28"/>
      <c r="J79" s="12">
        <f>J80</f>
        <v>0</v>
      </c>
      <c r="K79" s="16">
        <f t="shared" si="4"/>
        <v>0</v>
      </c>
    </row>
    <row r="80" spans="2:11" ht="16.5" customHeight="1">
      <c r="B80" s="8"/>
      <c r="C80" s="29"/>
      <c r="D80" s="29"/>
      <c r="E80" s="9" t="s">
        <v>9</v>
      </c>
      <c r="F80" s="10" t="s">
        <v>10</v>
      </c>
      <c r="G80" s="30" t="s">
        <v>117</v>
      </c>
      <c r="H80" s="30"/>
      <c r="I80" s="30"/>
      <c r="J80" s="13">
        <v>0</v>
      </c>
      <c r="K80" s="17">
        <f t="shared" si="4"/>
        <v>0</v>
      </c>
    </row>
    <row r="81" spans="2:11" ht="16.5" customHeight="1">
      <c r="B81" s="5"/>
      <c r="C81" s="27" t="s">
        <v>178</v>
      </c>
      <c r="D81" s="27"/>
      <c r="E81" s="6"/>
      <c r="F81" s="7" t="s">
        <v>179</v>
      </c>
      <c r="G81" s="28" t="s">
        <v>180</v>
      </c>
      <c r="H81" s="28"/>
      <c r="I81" s="28"/>
      <c r="J81" s="12">
        <f>J82+J83+J84+J85+J86+J87+J89+J90</f>
        <v>45990</v>
      </c>
      <c r="K81" s="16">
        <f t="shared" si="4"/>
        <v>0.0876</v>
      </c>
    </row>
    <row r="82" spans="2:11" ht="16.5" customHeight="1">
      <c r="B82" s="8"/>
      <c r="C82" s="29"/>
      <c r="D82" s="29"/>
      <c r="E82" s="9" t="s">
        <v>62</v>
      </c>
      <c r="F82" s="10" t="s">
        <v>63</v>
      </c>
      <c r="G82" s="30" t="s">
        <v>181</v>
      </c>
      <c r="H82" s="30"/>
      <c r="I82" s="30"/>
      <c r="J82" s="13">
        <v>3497</v>
      </c>
      <c r="K82" s="17">
        <f aca="true" t="shared" si="5" ref="K82:K90">J82/G82</f>
        <v>0.05828333333333333</v>
      </c>
    </row>
    <row r="83" spans="2:11" ht="16.5" customHeight="1">
      <c r="B83" s="8"/>
      <c r="C83" s="29"/>
      <c r="D83" s="29"/>
      <c r="E83" s="9" t="s">
        <v>143</v>
      </c>
      <c r="F83" s="10" t="s">
        <v>144</v>
      </c>
      <c r="G83" s="30" t="s">
        <v>92</v>
      </c>
      <c r="H83" s="30"/>
      <c r="I83" s="30"/>
      <c r="J83" s="13">
        <v>298</v>
      </c>
      <c r="K83" s="17">
        <f t="shared" si="5"/>
        <v>0.298</v>
      </c>
    </row>
    <row r="84" spans="2:11" ht="16.5" customHeight="1">
      <c r="B84" s="8"/>
      <c r="C84" s="29"/>
      <c r="D84" s="29"/>
      <c r="E84" s="9" t="s">
        <v>68</v>
      </c>
      <c r="F84" s="10" t="s">
        <v>69</v>
      </c>
      <c r="G84" s="30" t="s">
        <v>182</v>
      </c>
      <c r="H84" s="30"/>
      <c r="I84" s="30"/>
      <c r="J84" s="13">
        <v>4868</v>
      </c>
      <c r="K84" s="17">
        <f t="shared" si="5"/>
        <v>0.2434</v>
      </c>
    </row>
    <row r="85" spans="2:11" ht="16.5" customHeight="1">
      <c r="B85" s="8"/>
      <c r="C85" s="29"/>
      <c r="D85" s="29"/>
      <c r="E85" s="9" t="s">
        <v>71</v>
      </c>
      <c r="F85" s="10" t="s">
        <v>72</v>
      </c>
      <c r="G85" s="30" t="s">
        <v>32</v>
      </c>
      <c r="H85" s="30"/>
      <c r="I85" s="30"/>
      <c r="J85" s="13">
        <v>565</v>
      </c>
      <c r="K85" s="17">
        <f t="shared" si="5"/>
        <v>0.0565</v>
      </c>
    </row>
    <row r="86" spans="2:11" ht="16.5" customHeight="1">
      <c r="B86" s="8"/>
      <c r="C86" s="29"/>
      <c r="D86" s="29"/>
      <c r="E86" s="9" t="s">
        <v>9</v>
      </c>
      <c r="F86" s="10" t="s">
        <v>10</v>
      </c>
      <c r="G86" s="30" t="s">
        <v>183</v>
      </c>
      <c r="H86" s="30"/>
      <c r="I86" s="30"/>
      <c r="J86" s="13">
        <v>2583</v>
      </c>
      <c r="K86" s="17">
        <f t="shared" si="5"/>
        <v>0.0073172804532577905</v>
      </c>
    </row>
    <row r="87" spans="2:11" ht="19.5" customHeight="1">
      <c r="B87" s="8"/>
      <c r="C87" s="29"/>
      <c r="D87" s="29"/>
      <c r="E87" s="9" t="s">
        <v>84</v>
      </c>
      <c r="F87" s="10" t="s">
        <v>85</v>
      </c>
      <c r="G87" s="30" t="s">
        <v>184</v>
      </c>
      <c r="H87" s="30"/>
      <c r="I87" s="30"/>
      <c r="J87" s="13">
        <v>1077</v>
      </c>
      <c r="K87" s="17">
        <f t="shared" si="5"/>
        <v>0.26925</v>
      </c>
    </row>
    <row r="88" spans="2:11" ht="16.5" customHeight="1">
      <c r="B88" s="8"/>
      <c r="C88" s="29"/>
      <c r="D88" s="29"/>
      <c r="E88" s="9" t="s">
        <v>90</v>
      </c>
      <c r="F88" s="10" t="s">
        <v>91</v>
      </c>
      <c r="G88" s="30" t="s">
        <v>92</v>
      </c>
      <c r="H88" s="30"/>
      <c r="I88" s="30"/>
      <c r="J88" s="13">
        <v>0</v>
      </c>
      <c r="K88" s="17">
        <f t="shared" si="5"/>
        <v>0</v>
      </c>
    </row>
    <row r="89" spans="2:11" ht="16.5" customHeight="1">
      <c r="B89" s="8"/>
      <c r="C89" s="29"/>
      <c r="D89" s="29"/>
      <c r="E89" s="9" t="s">
        <v>111</v>
      </c>
      <c r="F89" s="10" t="s">
        <v>112</v>
      </c>
      <c r="G89" s="30" t="s">
        <v>185</v>
      </c>
      <c r="H89" s="30"/>
      <c r="I89" s="30"/>
      <c r="J89" s="13">
        <v>10645</v>
      </c>
      <c r="K89" s="17">
        <f t="shared" si="5"/>
        <v>0.6653125</v>
      </c>
    </row>
    <row r="90" spans="2:11" ht="16.5" customHeight="1">
      <c r="B90" s="8"/>
      <c r="C90" s="29"/>
      <c r="D90" s="29"/>
      <c r="E90" s="9" t="s">
        <v>186</v>
      </c>
      <c r="F90" s="10" t="s">
        <v>187</v>
      </c>
      <c r="G90" s="30" t="s">
        <v>181</v>
      </c>
      <c r="H90" s="30"/>
      <c r="I90" s="30"/>
      <c r="J90" s="13">
        <v>22457</v>
      </c>
      <c r="K90" s="17">
        <f t="shared" si="5"/>
        <v>0.37428333333333336</v>
      </c>
    </row>
    <row r="91" spans="2:11" ht="16.5" customHeight="1">
      <c r="B91" s="5"/>
      <c r="C91" s="27" t="s">
        <v>188</v>
      </c>
      <c r="D91" s="27"/>
      <c r="E91" s="6"/>
      <c r="F91" s="7" t="s">
        <v>189</v>
      </c>
      <c r="G91" s="28" t="s">
        <v>190</v>
      </c>
      <c r="H91" s="28"/>
      <c r="I91" s="28"/>
      <c r="J91" s="12">
        <f>J92+J93+J94+J95+J96+J97+J98+J99+J100+J101+J102+J103+J104</f>
        <v>170510</v>
      </c>
      <c r="K91" s="16">
        <f>J91/G91</f>
        <v>0.488567335243553</v>
      </c>
    </row>
    <row r="92" spans="2:11" ht="16.5" customHeight="1">
      <c r="B92" s="8"/>
      <c r="C92" s="29"/>
      <c r="D92" s="29"/>
      <c r="E92" s="9" t="s">
        <v>47</v>
      </c>
      <c r="F92" s="10" t="s">
        <v>48</v>
      </c>
      <c r="G92" s="30" t="s">
        <v>191</v>
      </c>
      <c r="H92" s="30"/>
      <c r="I92" s="30"/>
      <c r="J92" s="13">
        <v>0</v>
      </c>
      <c r="K92" s="17">
        <f aca="true" t="shared" si="6" ref="K92:K104">J92/G92</f>
        <v>0</v>
      </c>
    </row>
    <row r="93" spans="2:11" ht="16.5" customHeight="1">
      <c r="B93" s="8"/>
      <c r="C93" s="29"/>
      <c r="D93" s="29"/>
      <c r="E93" s="9" t="s">
        <v>50</v>
      </c>
      <c r="F93" s="10" t="s">
        <v>51</v>
      </c>
      <c r="G93" s="30" t="s">
        <v>192</v>
      </c>
      <c r="H93" s="30"/>
      <c r="I93" s="30"/>
      <c r="J93" s="13">
        <v>108891</v>
      </c>
      <c r="K93" s="17">
        <f t="shared" si="6"/>
        <v>0.436699418488069</v>
      </c>
    </row>
    <row r="94" spans="2:11" ht="16.5" customHeight="1">
      <c r="B94" s="8"/>
      <c r="C94" s="29"/>
      <c r="D94" s="29"/>
      <c r="E94" s="9" t="s">
        <v>53</v>
      </c>
      <c r="F94" s="10" t="s">
        <v>54</v>
      </c>
      <c r="G94" s="30" t="s">
        <v>193</v>
      </c>
      <c r="H94" s="30"/>
      <c r="I94" s="30"/>
      <c r="J94" s="13">
        <v>21802</v>
      </c>
      <c r="K94" s="17">
        <f t="shared" si="6"/>
        <v>0.9733035714285714</v>
      </c>
    </row>
    <row r="95" spans="2:11" ht="16.5" customHeight="1">
      <c r="B95" s="8"/>
      <c r="C95" s="29"/>
      <c r="D95" s="29"/>
      <c r="E95" s="9" t="s">
        <v>56</v>
      </c>
      <c r="F95" s="10" t="s">
        <v>57</v>
      </c>
      <c r="G95" s="30" t="s">
        <v>194</v>
      </c>
      <c r="H95" s="30"/>
      <c r="I95" s="30"/>
      <c r="J95" s="13">
        <v>26702</v>
      </c>
      <c r="K95" s="17">
        <f t="shared" si="6"/>
        <v>0.5562916666666666</v>
      </c>
    </row>
    <row r="96" spans="2:11" ht="16.5" customHeight="1">
      <c r="B96" s="8"/>
      <c r="C96" s="29"/>
      <c r="D96" s="29"/>
      <c r="E96" s="9" t="s">
        <v>59</v>
      </c>
      <c r="F96" s="10" t="s">
        <v>60</v>
      </c>
      <c r="G96" s="30" t="s">
        <v>49</v>
      </c>
      <c r="H96" s="30"/>
      <c r="I96" s="30"/>
      <c r="J96" s="13">
        <v>3027</v>
      </c>
      <c r="K96" s="17">
        <f t="shared" si="6"/>
        <v>0.5045</v>
      </c>
    </row>
    <row r="97" spans="2:11" ht="16.5" customHeight="1">
      <c r="B97" s="8"/>
      <c r="C97" s="29"/>
      <c r="D97" s="29"/>
      <c r="E97" s="9" t="s">
        <v>62</v>
      </c>
      <c r="F97" s="10" t="s">
        <v>63</v>
      </c>
      <c r="G97" s="30" t="s">
        <v>195</v>
      </c>
      <c r="H97" s="30"/>
      <c r="I97" s="30"/>
      <c r="J97" s="13">
        <v>2183</v>
      </c>
      <c r="K97" s="17">
        <f t="shared" si="6"/>
        <v>0.2385792349726776</v>
      </c>
    </row>
    <row r="98" spans="2:11" ht="16.5" customHeight="1">
      <c r="B98" s="8"/>
      <c r="C98" s="29"/>
      <c r="D98" s="29"/>
      <c r="E98" s="9" t="s">
        <v>74</v>
      </c>
      <c r="F98" s="10" t="s">
        <v>75</v>
      </c>
      <c r="G98" s="30" t="s">
        <v>196</v>
      </c>
      <c r="H98" s="30"/>
      <c r="I98" s="30"/>
      <c r="J98" s="13">
        <v>50</v>
      </c>
      <c r="K98" s="17">
        <f t="shared" si="6"/>
        <v>0.5</v>
      </c>
    </row>
    <row r="99" spans="2:11" ht="16.5" customHeight="1">
      <c r="B99" s="8"/>
      <c r="C99" s="29"/>
      <c r="D99" s="29"/>
      <c r="E99" s="9" t="s">
        <v>9</v>
      </c>
      <c r="F99" s="10" t="s">
        <v>10</v>
      </c>
      <c r="G99" s="30" t="s">
        <v>197</v>
      </c>
      <c r="H99" s="30"/>
      <c r="I99" s="30"/>
      <c r="J99" s="13">
        <v>184</v>
      </c>
      <c r="K99" s="17">
        <f t="shared" si="6"/>
        <v>0.23</v>
      </c>
    </row>
    <row r="100" spans="2:11" ht="16.5" customHeight="1">
      <c r="B100" s="8"/>
      <c r="C100" s="29"/>
      <c r="D100" s="29"/>
      <c r="E100" s="9" t="s">
        <v>78</v>
      </c>
      <c r="F100" s="10" t="s">
        <v>79</v>
      </c>
      <c r="G100" s="30" t="s">
        <v>80</v>
      </c>
      <c r="H100" s="30"/>
      <c r="I100" s="30"/>
      <c r="J100" s="13">
        <v>594</v>
      </c>
      <c r="K100" s="17">
        <f t="shared" si="6"/>
        <v>0.495</v>
      </c>
    </row>
    <row r="101" spans="2:11" ht="19.5" customHeight="1">
      <c r="B101" s="8"/>
      <c r="C101" s="29"/>
      <c r="D101" s="29"/>
      <c r="E101" s="9" t="s">
        <v>84</v>
      </c>
      <c r="F101" s="10" t="s">
        <v>85</v>
      </c>
      <c r="G101" s="30" t="s">
        <v>198</v>
      </c>
      <c r="H101" s="30"/>
      <c r="I101" s="30"/>
      <c r="J101" s="13">
        <v>850</v>
      </c>
      <c r="K101" s="17">
        <f t="shared" si="6"/>
        <v>0.4722222222222222</v>
      </c>
    </row>
    <row r="102" spans="2:11" ht="16.5" customHeight="1">
      <c r="B102" s="8"/>
      <c r="C102" s="29"/>
      <c r="D102" s="29"/>
      <c r="E102" s="9" t="s">
        <v>90</v>
      </c>
      <c r="F102" s="10" t="s">
        <v>91</v>
      </c>
      <c r="G102" s="30" t="s">
        <v>199</v>
      </c>
      <c r="H102" s="30"/>
      <c r="I102" s="30"/>
      <c r="J102" s="13">
        <v>1356</v>
      </c>
      <c r="K102" s="17">
        <f t="shared" si="6"/>
        <v>0.7748571428571429</v>
      </c>
    </row>
    <row r="103" spans="2:11" ht="16.5" customHeight="1">
      <c r="B103" s="8"/>
      <c r="C103" s="29"/>
      <c r="D103" s="29"/>
      <c r="E103" s="9" t="s">
        <v>93</v>
      </c>
      <c r="F103" s="10" t="s">
        <v>94</v>
      </c>
      <c r="G103" s="30" t="s">
        <v>83</v>
      </c>
      <c r="H103" s="30"/>
      <c r="I103" s="30"/>
      <c r="J103" s="13">
        <v>371</v>
      </c>
      <c r="K103" s="17">
        <f t="shared" si="6"/>
        <v>0.1855</v>
      </c>
    </row>
    <row r="104" spans="2:11" ht="16.5" customHeight="1">
      <c r="B104" s="8"/>
      <c r="C104" s="29"/>
      <c r="D104" s="29"/>
      <c r="E104" s="9" t="s">
        <v>96</v>
      </c>
      <c r="F104" s="10" t="s">
        <v>97</v>
      </c>
      <c r="G104" s="30" t="s">
        <v>49</v>
      </c>
      <c r="H104" s="30"/>
      <c r="I104" s="30"/>
      <c r="J104" s="13">
        <v>4500</v>
      </c>
      <c r="K104" s="17">
        <f t="shared" si="6"/>
        <v>0.75</v>
      </c>
    </row>
    <row r="105" spans="2:11" ht="16.5" customHeight="1">
      <c r="B105" s="3" t="s">
        <v>200</v>
      </c>
      <c r="C105" s="25"/>
      <c r="D105" s="25"/>
      <c r="E105" s="3"/>
      <c r="F105" s="4" t="s">
        <v>201</v>
      </c>
      <c r="G105" s="26" t="s">
        <v>202</v>
      </c>
      <c r="H105" s="26"/>
      <c r="I105" s="26"/>
      <c r="J105" s="11">
        <f>J106+J113+J125+J152+J162</f>
        <v>3587796</v>
      </c>
      <c r="K105" s="15">
        <f>J105/G105</f>
        <v>0.3845648253667722</v>
      </c>
    </row>
    <row r="106" spans="2:11" ht="16.5" customHeight="1">
      <c r="B106" s="5"/>
      <c r="C106" s="27" t="s">
        <v>203</v>
      </c>
      <c r="D106" s="27"/>
      <c r="E106" s="6"/>
      <c r="F106" s="7" t="s">
        <v>204</v>
      </c>
      <c r="G106" s="28" t="s">
        <v>205</v>
      </c>
      <c r="H106" s="28"/>
      <c r="I106" s="28"/>
      <c r="J106" s="12">
        <f>J107+J108+J109+J110+J111+J112</f>
        <v>131300</v>
      </c>
      <c r="K106" s="16">
        <f>J106/G106</f>
        <v>0.5533080488832701</v>
      </c>
    </row>
    <row r="107" spans="2:11" ht="16.5" customHeight="1">
      <c r="B107" s="8"/>
      <c r="C107" s="29"/>
      <c r="D107" s="29"/>
      <c r="E107" s="9" t="s">
        <v>50</v>
      </c>
      <c r="F107" s="10" t="s">
        <v>51</v>
      </c>
      <c r="G107" s="30" t="s">
        <v>206</v>
      </c>
      <c r="H107" s="30"/>
      <c r="I107" s="30"/>
      <c r="J107" s="13">
        <v>82818</v>
      </c>
      <c r="K107" s="17">
        <f aca="true" t="shared" si="7" ref="K107:K112">J107/G107</f>
        <v>0.6425130142672056</v>
      </c>
    </row>
    <row r="108" spans="2:11" ht="16.5" customHeight="1">
      <c r="B108" s="8"/>
      <c r="C108" s="29"/>
      <c r="D108" s="29"/>
      <c r="E108" s="9" t="s">
        <v>53</v>
      </c>
      <c r="F108" s="10" t="s">
        <v>54</v>
      </c>
      <c r="G108" s="30" t="s">
        <v>207</v>
      </c>
      <c r="H108" s="30"/>
      <c r="I108" s="30"/>
      <c r="J108" s="13">
        <v>24257</v>
      </c>
      <c r="K108" s="17">
        <f t="shared" si="7"/>
        <v>0.9999587764861076</v>
      </c>
    </row>
    <row r="109" spans="2:11" ht="16.5" customHeight="1">
      <c r="B109" s="8"/>
      <c r="C109" s="29"/>
      <c r="D109" s="29"/>
      <c r="E109" s="9" t="s">
        <v>56</v>
      </c>
      <c r="F109" s="10" t="s">
        <v>57</v>
      </c>
      <c r="G109" s="30" t="s">
        <v>208</v>
      </c>
      <c r="H109" s="30"/>
      <c r="I109" s="30"/>
      <c r="J109" s="13">
        <v>14265</v>
      </c>
      <c r="K109" s="17">
        <f t="shared" si="7"/>
        <v>0.5564657694558222</v>
      </c>
    </row>
    <row r="110" spans="2:11" ht="16.5" customHeight="1">
      <c r="B110" s="8"/>
      <c r="C110" s="29"/>
      <c r="D110" s="29"/>
      <c r="E110" s="9" t="s">
        <v>59</v>
      </c>
      <c r="F110" s="10" t="s">
        <v>60</v>
      </c>
      <c r="G110" s="30" t="s">
        <v>209</v>
      </c>
      <c r="H110" s="30"/>
      <c r="I110" s="30"/>
      <c r="J110" s="13">
        <v>74</v>
      </c>
      <c r="K110" s="17">
        <f t="shared" si="7"/>
        <v>0.033080017881090745</v>
      </c>
    </row>
    <row r="111" spans="2:11" ht="16.5" customHeight="1">
      <c r="B111" s="8"/>
      <c r="C111" s="29"/>
      <c r="D111" s="29"/>
      <c r="E111" s="9" t="s">
        <v>36</v>
      </c>
      <c r="F111" s="10" t="s">
        <v>37</v>
      </c>
      <c r="G111" s="30" t="s">
        <v>89</v>
      </c>
      <c r="H111" s="30"/>
      <c r="I111" s="30"/>
      <c r="J111" s="13">
        <v>0</v>
      </c>
      <c r="K111" s="17">
        <f t="shared" si="7"/>
        <v>0</v>
      </c>
    </row>
    <row r="112" spans="2:11" ht="16.5" customHeight="1">
      <c r="B112" s="8"/>
      <c r="C112" s="29"/>
      <c r="D112" s="29"/>
      <c r="E112" s="9" t="s">
        <v>96</v>
      </c>
      <c r="F112" s="10" t="s">
        <v>97</v>
      </c>
      <c r="G112" s="30" t="s">
        <v>210</v>
      </c>
      <c r="H112" s="30"/>
      <c r="I112" s="30"/>
      <c r="J112" s="13">
        <v>9886</v>
      </c>
      <c r="K112" s="17">
        <f t="shared" si="7"/>
        <v>0.27558330778022466</v>
      </c>
    </row>
    <row r="113" spans="2:11" ht="16.5" customHeight="1">
      <c r="B113" s="5"/>
      <c r="C113" s="27" t="s">
        <v>211</v>
      </c>
      <c r="D113" s="27"/>
      <c r="E113" s="6"/>
      <c r="F113" s="7" t="s">
        <v>212</v>
      </c>
      <c r="G113" s="28" t="s">
        <v>213</v>
      </c>
      <c r="H113" s="28"/>
      <c r="I113" s="28"/>
      <c r="J113" s="12">
        <f>J114+J115+J116+J117+J118+J119+J120+J121+J122+J123+J124</f>
        <v>225887</v>
      </c>
      <c r="K113" s="16">
        <f>J113/G113</f>
        <v>0.520782948506611</v>
      </c>
    </row>
    <row r="114" spans="2:11" ht="16.5" customHeight="1">
      <c r="B114" s="8"/>
      <c r="C114" s="29"/>
      <c r="D114" s="29"/>
      <c r="E114" s="9" t="s">
        <v>47</v>
      </c>
      <c r="F114" s="10" t="s">
        <v>48</v>
      </c>
      <c r="G114" s="30" t="s">
        <v>214</v>
      </c>
      <c r="H114" s="30"/>
      <c r="I114" s="30"/>
      <c r="J114" s="13">
        <v>40</v>
      </c>
      <c r="K114" s="17">
        <f aca="true" t="shared" si="8" ref="K114:K124">J114/G114</f>
        <v>0.16</v>
      </c>
    </row>
    <row r="115" spans="2:11" ht="16.5" customHeight="1">
      <c r="B115" s="8"/>
      <c r="C115" s="29"/>
      <c r="D115" s="29"/>
      <c r="E115" s="9" t="s">
        <v>29</v>
      </c>
      <c r="F115" s="10" t="s">
        <v>30</v>
      </c>
      <c r="G115" s="30" t="s">
        <v>215</v>
      </c>
      <c r="H115" s="30"/>
      <c r="I115" s="30"/>
      <c r="J115" s="13">
        <v>164414</v>
      </c>
      <c r="K115" s="17">
        <f t="shared" si="8"/>
        <v>0.5426204620462046</v>
      </c>
    </row>
    <row r="116" spans="2:11" ht="16.5" customHeight="1">
      <c r="B116" s="8"/>
      <c r="C116" s="29"/>
      <c r="D116" s="29"/>
      <c r="E116" s="9" t="s">
        <v>50</v>
      </c>
      <c r="F116" s="10" t="s">
        <v>51</v>
      </c>
      <c r="G116" s="30" t="s">
        <v>216</v>
      </c>
      <c r="H116" s="30"/>
      <c r="I116" s="30"/>
      <c r="J116" s="13">
        <v>40682</v>
      </c>
      <c r="K116" s="17">
        <f t="shared" si="8"/>
        <v>0.46272136853239915</v>
      </c>
    </row>
    <row r="117" spans="2:11" ht="16.5" customHeight="1">
      <c r="B117" s="8"/>
      <c r="C117" s="29"/>
      <c r="D117" s="29"/>
      <c r="E117" s="9" t="s">
        <v>53</v>
      </c>
      <c r="F117" s="10" t="s">
        <v>54</v>
      </c>
      <c r="G117" s="30" t="s">
        <v>217</v>
      </c>
      <c r="H117" s="30"/>
      <c r="I117" s="30"/>
      <c r="J117" s="13">
        <v>6632</v>
      </c>
      <c r="K117" s="17">
        <f t="shared" si="8"/>
        <v>0.9142542045767852</v>
      </c>
    </row>
    <row r="118" spans="2:11" ht="16.5" customHeight="1">
      <c r="B118" s="8"/>
      <c r="C118" s="29"/>
      <c r="D118" s="29"/>
      <c r="E118" s="9" t="s">
        <v>56</v>
      </c>
      <c r="F118" s="10" t="s">
        <v>57</v>
      </c>
      <c r="G118" s="30" t="s">
        <v>218</v>
      </c>
      <c r="H118" s="30"/>
      <c r="I118" s="30"/>
      <c r="J118" s="13">
        <v>6631</v>
      </c>
      <c r="K118" s="17">
        <f t="shared" si="8"/>
        <v>0.4090432422429215</v>
      </c>
    </row>
    <row r="119" spans="2:11" ht="16.5" customHeight="1">
      <c r="B119" s="8"/>
      <c r="C119" s="29"/>
      <c r="D119" s="29"/>
      <c r="E119" s="9" t="s">
        <v>59</v>
      </c>
      <c r="F119" s="10" t="s">
        <v>60</v>
      </c>
      <c r="G119" s="30" t="s">
        <v>219</v>
      </c>
      <c r="H119" s="30"/>
      <c r="I119" s="30"/>
      <c r="J119" s="13">
        <v>946</v>
      </c>
      <c r="K119" s="17">
        <f t="shared" si="8"/>
        <v>0.409346603202077</v>
      </c>
    </row>
    <row r="120" spans="2:11" ht="16.5" customHeight="1">
      <c r="B120" s="8"/>
      <c r="C120" s="29"/>
      <c r="D120" s="29"/>
      <c r="E120" s="9" t="s">
        <v>62</v>
      </c>
      <c r="F120" s="10" t="s">
        <v>63</v>
      </c>
      <c r="G120" s="30" t="s">
        <v>220</v>
      </c>
      <c r="H120" s="30"/>
      <c r="I120" s="30"/>
      <c r="J120" s="13">
        <v>4186</v>
      </c>
      <c r="K120" s="17">
        <f t="shared" si="8"/>
        <v>0.4651111111111111</v>
      </c>
    </row>
    <row r="121" spans="2:11" ht="16.5" customHeight="1">
      <c r="B121" s="8"/>
      <c r="C121" s="29"/>
      <c r="D121" s="29"/>
      <c r="E121" s="9" t="s">
        <v>71</v>
      </c>
      <c r="F121" s="10" t="s">
        <v>72</v>
      </c>
      <c r="G121" s="30" t="s">
        <v>221</v>
      </c>
      <c r="H121" s="30"/>
      <c r="I121" s="30"/>
      <c r="J121" s="13">
        <v>398</v>
      </c>
      <c r="K121" s="17">
        <f t="shared" si="8"/>
        <v>0.1592</v>
      </c>
    </row>
    <row r="122" spans="2:11" ht="16.5" customHeight="1">
      <c r="B122" s="8"/>
      <c r="C122" s="29"/>
      <c r="D122" s="29"/>
      <c r="E122" s="9" t="s">
        <v>9</v>
      </c>
      <c r="F122" s="10" t="s">
        <v>10</v>
      </c>
      <c r="G122" s="30" t="s">
        <v>83</v>
      </c>
      <c r="H122" s="30"/>
      <c r="I122" s="30"/>
      <c r="J122" s="13">
        <v>0</v>
      </c>
      <c r="K122" s="17">
        <f t="shared" si="8"/>
        <v>0</v>
      </c>
    </row>
    <row r="123" spans="2:11" ht="19.5" customHeight="1">
      <c r="B123" s="8"/>
      <c r="C123" s="29"/>
      <c r="D123" s="29"/>
      <c r="E123" s="9" t="s">
        <v>84</v>
      </c>
      <c r="F123" s="10" t="s">
        <v>85</v>
      </c>
      <c r="G123" s="30" t="s">
        <v>197</v>
      </c>
      <c r="H123" s="30"/>
      <c r="I123" s="30"/>
      <c r="J123" s="13">
        <v>83</v>
      </c>
      <c r="K123" s="17">
        <f t="shared" si="8"/>
        <v>0.10375</v>
      </c>
    </row>
    <row r="124" spans="2:11" ht="16.5" customHeight="1">
      <c r="B124" s="8"/>
      <c r="C124" s="29"/>
      <c r="D124" s="29"/>
      <c r="E124" s="9" t="s">
        <v>96</v>
      </c>
      <c r="F124" s="10" t="s">
        <v>97</v>
      </c>
      <c r="G124" s="30" t="s">
        <v>221</v>
      </c>
      <c r="H124" s="30"/>
      <c r="I124" s="30"/>
      <c r="J124" s="13">
        <v>1875</v>
      </c>
      <c r="K124" s="17">
        <f t="shared" si="8"/>
        <v>0.75</v>
      </c>
    </row>
    <row r="125" spans="2:11" ht="16.5" customHeight="1">
      <c r="B125" s="5"/>
      <c r="C125" s="27" t="s">
        <v>222</v>
      </c>
      <c r="D125" s="27"/>
      <c r="E125" s="6"/>
      <c r="F125" s="7" t="s">
        <v>223</v>
      </c>
      <c r="G125" s="28" t="s">
        <v>224</v>
      </c>
      <c r="H125" s="28"/>
      <c r="I125" s="28"/>
      <c r="J125" s="12">
        <f>J126+J127+J128+J129+J130+J131+J132+J133+J134+J135+J136+J137+J138+J139+J140+J141+J142+J143+J144+J145+J146+J147+J148+J149+J150+J151</f>
        <v>3171190</v>
      </c>
      <c r="K125" s="16">
        <f>J125/G125</f>
        <v>0.37135759664175133</v>
      </c>
    </row>
    <row r="126" spans="2:11" ht="16.5" customHeight="1">
      <c r="B126" s="8"/>
      <c r="C126" s="29"/>
      <c r="D126" s="29"/>
      <c r="E126" s="9" t="s">
        <v>47</v>
      </c>
      <c r="F126" s="10" t="s">
        <v>48</v>
      </c>
      <c r="G126" s="30" t="s">
        <v>182</v>
      </c>
      <c r="H126" s="30"/>
      <c r="I126" s="30"/>
      <c r="J126" s="13">
        <v>3322</v>
      </c>
      <c r="K126" s="17">
        <f aca="true" t="shared" si="9" ref="K126:K151">J126/G126</f>
        <v>0.1661</v>
      </c>
    </row>
    <row r="127" spans="2:11" ht="16.5" customHeight="1">
      <c r="B127" s="8"/>
      <c r="C127" s="29"/>
      <c r="D127" s="29"/>
      <c r="E127" s="9" t="s">
        <v>50</v>
      </c>
      <c r="F127" s="10" t="s">
        <v>51</v>
      </c>
      <c r="G127" s="30" t="s">
        <v>225</v>
      </c>
      <c r="H127" s="30"/>
      <c r="I127" s="30"/>
      <c r="J127" s="13">
        <v>1793553</v>
      </c>
      <c r="K127" s="17">
        <f t="shared" si="9"/>
        <v>0.42227666674279274</v>
      </c>
    </row>
    <row r="128" spans="2:11" ht="16.5" customHeight="1">
      <c r="B128" s="8"/>
      <c r="C128" s="29"/>
      <c r="D128" s="29"/>
      <c r="E128" s="9" t="s">
        <v>53</v>
      </c>
      <c r="F128" s="10" t="s">
        <v>54</v>
      </c>
      <c r="G128" s="30" t="s">
        <v>226</v>
      </c>
      <c r="H128" s="30"/>
      <c r="I128" s="30"/>
      <c r="J128" s="13">
        <v>282809</v>
      </c>
      <c r="K128" s="17">
        <f t="shared" si="9"/>
        <v>0.8897673716202186</v>
      </c>
    </row>
    <row r="129" spans="2:11" ht="16.5" customHeight="1">
      <c r="B129" s="8"/>
      <c r="C129" s="29"/>
      <c r="D129" s="29"/>
      <c r="E129" s="9" t="s">
        <v>56</v>
      </c>
      <c r="F129" s="10" t="s">
        <v>57</v>
      </c>
      <c r="G129" s="30" t="s">
        <v>227</v>
      </c>
      <c r="H129" s="30"/>
      <c r="I129" s="30"/>
      <c r="J129" s="13">
        <v>303443</v>
      </c>
      <c r="K129" s="17">
        <f t="shared" si="9"/>
        <v>0.4565421158345307</v>
      </c>
    </row>
    <row r="130" spans="2:11" ht="16.5" customHeight="1">
      <c r="B130" s="8"/>
      <c r="C130" s="29"/>
      <c r="D130" s="29"/>
      <c r="E130" s="9" t="s">
        <v>59</v>
      </c>
      <c r="F130" s="10" t="s">
        <v>60</v>
      </c>
      <c r="G130" s="30" t="s">
        <v>228</v>
      </c>
      <c r="H130" s="30"/>
      <c r="I130" s="30"/>
      <c r="J130" s="13">
        <v>25981</v>
      </c>
      <c r="K130" s="17">
        <f t="shared" si="9"/>
        <v>0.42391659052343034</v>
      </c>
    </row>
    <row r="131" spans="2:11" ht="16.5" customHeight="1">
      <c r="B131" s="8"/>
      <c r="C131" s="29"/>
      <c r="D131" s="29"/>
      <c r="E131" s="9" t="s">
        <v>36</v>
      </c>
      <c r="F131" s="10" t="s">
        <v>37</v>
      </c>
      <c r="G131" s="30" t="s">
        <v>182</v>
      </c>
      <c r="H131" s="30"/>
      <c r="I131" s="30"/>
      <c r="J131" s="13">
        <v>5874</v>
      </c>
      <c r="K131" s="17">
        <f t="shared" si="9"/>
        <v>0.2937</v>
      </c>
    </row>
    <row r="132" spans="2:11" ht="16.5" customHeight="1">
      <c r="B132" s="8"/>
      <c r="C132" s="29"/>
      <c r="D132" s="29"/>
      <c r="E132" s="9" t="s">
        <v>62</v>
      </c>
      <c r="F132" s="10" t="s">
        <v>63</v>
      </c>
      <c r="G132" s="30" t="s">
        <v>229</v>
      </c>
      <c r="H132" s="30"/>
      <c r="I132" s="30"/>
      <c r="J132" s="13">
        <v>330058</v>
      </c>
      <c r="K132" s="17">
        <f t="shared" si="9"/>
        <v>0.4212610082961072</v>
      </c>
    </row>
    <row r="133" spans="2:11" ht="16.5" customHeight="1">
      <c r="B133" s="8"/>
      <c r="C133" s="29"/>
      <c r="D133" s="29"/>
      <c r="E133" s="9" t="s">
        <v>143</v>
      </c>
      <c r="F133" s="10" t="s">
        <v>144</v>
      </c>
      <c r="G133" s="30" t="s">
        <v>182</v>
      </c>
      <c r="H133" s="30"/>
      <c r="I133" s="30"/>
      <c r="J133" s="13">
        <v>9039</v>
      </c>
      <c r="K133" s="17">
        <f t="shared" si="9"/>
        <v>0.45195</v>
      </c>
    </row>
    <row r="134" spans="2:11" ht="16.5" customHeight="1">
      <c r="B134" s="8"/>
      <c r="C134" s="29"/>
      <c r="D134" s="29"/>
      <c r="E134" s="9" t="s">
        <v>68</v>
      </c>
      <c r="F134" s="10" t="s">
        <v>69</v>
      </c>
      <c r="G134" s="30" t="s">
        <v>230</v>
      </c>
      <c r="H134" s="30"/>
      <c r="I134" s="30"/>
      <c r="J134" s="13">
        <v>55154</v>
      </c>
      <c r="K134" s="17">
        <f t="shared" si="9"/>
        <v>0.39395714285714284</v>
      </c>
    </row>
    <row r="135" spans="2:11" ht="16.5" customHeight="1">
      <c r="B135" s="8"/>
      <c r="C135" s="29"/>
      <c r="D135" s="29"/>
      <c r="E135" s="9" t="s">
        <v>71</v>
      </c>
      <c r="F135" s="10" t="s">
        <v>72</v>
      </c>
      <c r="G135" s="30" t="s">
        <v>11</v>
      </c>
      <c r="H135" s="30"/>
      <c r="I135" s="30"/>
      <c r="J135" s="13">
        <v>10803</v>
      </c>
      <c r="K135" s="17">
        <f t="shared" si="9"/>
        <v>0.3601</v>
      </c>
    </row>
    <row r="136" spans="2:11" ht="16.5" customHeight="1">
      <c r="B136" s="8"/>
      <c r="C136" s="29"/>
      <c r="D136" s="29"/>
      <c r="E136" s="9" t="s">
        <v>74</v>
      </c>
      <c r="F136" s="10" t="s">
        <v>75</v>
      </c>
      <c r="G136" s="30" t="s">
        <v>38</v>
      </c>
      <c r="H136" s="30"/>
      <c r="I136" s="30"/>
      <c r="J136" s="13">
        <v>1360</v>
      </c>
      <c r="K136" s="17">
        <f t="shared" si="9"/>
        <v>0.272</v>
      </c>
    </row>
    <row r="137" spans="2:11" ht="16.5" customHeight="1">
      <c r="B137" s="8"/>
      <c r="C137" s="29"/>
      <c r="D137" s="29"/>
      <c r="E137" s="9" t="s">
        <v>9</v>
      </c>
      <c r="F137" s="10" t="s">
        <v>10</v>
      </c>
      <c r="G137" s="30" t="s">
        <v>231</v>
      </c>
      <c r="H137" s="30"/>
      <c r="I137" s="30"/>
      <c r="J137" s="13">
        <v>184882</v>
      </c>
      <c r="K137" s="17">
        <f t="shared" si="9"/>
        <v>0.2690448922333191</v>
      </c>
    </row>
    <row r="138" spans="2:11" ht="16.5" customHeight="1">
      <c r="B138" s="8"/>
      <c r="C138" s="29"/>
      <c r="D138" s="29"/>
      <c r="E138" s="9" t="s">
        <v>78</v>
      </c>
      <c r="F138" s="10" t="s">
        <v>79</v>
      </c>
      <c r="G138" s="30" t="s">
        <v>232</v>
      </c>
      <c r="H138" s="30"/>
      <c r="I138" s="30"/>
      <c r="J138" s="13">
        <v>2508</v>
      </c>
      <c r="K138" s="17">
        <f t="shared" si="9"/>
        <v>0.3135</v>
      </c>
    </row>
    <row r="139" spans="2:11" ht="19.5" customHeight="1">
      <c r="B139" s="8"/>
      <c r="C139" s="29"/>
      <c r="D139" s="29"/>
      <c r="E139" s="9" t="s">
        <v>81</v>
      </c>
      <c r="F139" s="10" t="s">
        <v>82</v>
      </c>
      <c r="G139" s="30" t="s">
        <v>95</v>
      </c>
      <c r="H139" s="30"/>
      <c r="I139" s="30"/>
      <c r="J139" s="13">
        <v>3869</v>
      </c>
      <c r="K139" s="17">
        <f t="shared" si="9"/>
        <v>0.25793333333333335</v>
      </c>
    </row>
    <row r="140" spans="2:11" ht="19.5" customHeight="1">
      <c r="B140" s="8"/>
      <c r="C140" s="29"/>
      <c r="D140" s="29"/>
      <c r="E140" s="9" t="s">
        <v>84</v>
      </c>
      <c r="F140" s="10" t="s">
        <v>85</v>
      </c>
      <c r="G140" s="30" t="s">
        <v>233</v>
      </c>
      <c r="H140" s="30"/>
      <c r="I140" s="30"/>
      <c r="J140" s="13">
        <v>18181</v>
      </c>
      <c r="K140" s="17">
        <f t="shared" si="9"/>
        <v>0.2797076923076923</v>
      </c>
    </row>
    <row r="141" spans="2:11" ht="16.5" customHeight="1">
      <c r="B141" s="8"/>
      <c r="C141" s="29"/>
      <c r="D141" s="29"/>
      <c r="E141" s="9" t="s">
        <v>234</v>
      </c>
      <c r="F141" s="10" t="s">
        <v>235</v>
      </c>
      <c r="G141" s="30" t="s">
        <v>110</v>
      </c>
      <c r="H141" s="30"/>
      <c r="I141" s="30"/>
      <c r="J141" s="13">
        <v>0</v>
      </c>
      <c r="K141" s="17">
        <f t="shared" si="9"/>
        <v>0</v>
      </c>
    </row>
    <row r="142" spans="2:11" ht="16.5" customHeight="1">
      <c r="B142" s="8"/>
      <c r="C142" s="29"/>
      <c r="D142" s="29"/>
      <c r="E142" s="9" t="s">
        <v>90</v>
      </c>
      <c r="F142" s="10" t="s">
        <v>91</v>
      </c>
      <c r="G142" s="30" t="s">
        <v>95</v>
      </c>
      <c r="H142" s="30"/>
      <c r="I142" s="30"/>
      <c r="J142" s="13">
        <v>6854</v>
      </c>
      <c r="K142" s="17">
        <f t="shared" si="9"/>
        <v>0.45693333333333336</v>
      </c>
    </row>
    <row r="143" spans="2:11" ht="16.5" customHeight="1">
      <c r="B143" s="8"/>
      <c r="C143" s="29"/>
      <c r="D143" s="29"/>
      <c r="E143" s="9" t="s">
        <v>236</v>
      </c>
      <c r="F143" s="10" t="s">
        <v>237</v>
      </c>
      <c r="G143" s="30" t="s">
        <v>238</v>
      </c>
      <c r="H143" s="30"/>
      <c r="I143" s="30"/>
      <c r="J143" s="13">
        <v>69</v>
      </c>
      <c r="K143" s="17">
        <f t="shared" si="9"/>
        <v>0.023</v>
      </c>
    </row>
    <row r="144" spans="2:11" ht="16.5" customHeight="1">
      <c r="B144" s="8"/>
      <c r="C144" s="29"/>
      <c r="D144" s="29"/>
      <c r="E144" s="9" t="s">
        <v>93</v>
      </c>
      <c r="F144" s="10" t="s">
        <v>94</v>
      </c>
      <c r="G144" s="30" t="s">
        <v>181</v>
      </c>
      <c r="H144" s="30"/>
      <c r="I144" s="30"/>
      <c r="J144" s="13">
        <v>23791</v>
      </c>
      <c r="K144" s="17">
        <f t="shared" si="9"/>
        <v>0.3965166666666667</v>
      </c>
    </row>
    <row r="145" spans="2:11" ht="16.5" customHeight="1">
      <c r="B145" s="8"/>
      <c r="C145" s="29"/>
      <c r="D145" s="29"/>
      <c r="E145" s="9" t="s">
        <v>96</v>
      </c>
      <c r="F145" s="10" t="s">
        <v>97</v>
      </c>
      <c r="G145" s="30" t="s">
        <v>239</v>
      </c>
      <c r="H145" s="30"/>
      <c r="I145" s="30"/>
      <c r="J145" s="13">
        <v>92000</v>
      </c>
      <c r="K145" s="17">
        <f t="shared" si="9"/>
        <v>1</v>
      </c>
    </row>
    <row r="146" spans="2:11" ht="16.5" customHeight="1">
      <c r="B146" s="8"/>
      <c r="C146" s="29"/>
      <c r="D146" s="29"/>
      <c r="E146" s="9" t="s">
        <v>102</v>
      </c>
      <c r="F146" s="10" t="s">
        <v>103</v>
      </c>
      <c r="G146" s="30" t="s">
        <v>240</v>
      </c>
      <c r="H146" s="30"/>
      <c r="I146" s="30"/>
      <c r="J146" s="13">
        <v>2148</v>
      </c>
      <c r="K146" s="17">
        <f t="shared" si="9"/>
        <v>0.47733333333333333</v>
      </c>
    </row>
    <row r="147" spans="2:11" ht="16.5" customHeight="1">
      <c r="B147" s="8"/>
      <c r="C147" s="29"/>
      <c r="D147" s="29"/>
      <c r="E147" s="9" t="s">
        <v>154</v>
      </c>
      <c r="F147" s="10" t="s">
        <v>155</v>
      </c>
      <c r="G147" s="30" t="s">
        <v>196</v>
      </c>
      <c r="H147" s="30"/>
      <c r="I147" s="30"/>
      <c r="J147" s="13">
        <v>41</v>
      </c>
      <c r="K147" s="17">
        <f t="shared" si="9"/>
        <v>0.41</v>
      </c>
    </row>
    <row r="148" spans="2:11" ht="19.5" customHeight="1">
      <c r="B148" s="8"/>
      <c r="C148" s="29"/>
      <c r="D148" s="29"/>
      <c r="E148" s="9" t="s">
        <v>160</v>
      </c>
      <c r="F148" s="10" t="s">
        <v>161</v>
      </c>
      <c r="G148" s="30" t="s">
        <v>241</v>
      </c>
      <c r="H148" s="30"/>
      <c r="I148" s="30"/>
      <c r="J148" s="13">
        <v>1460</v>
      </c>
      <c r="K148" s="17">
        <f t="shared" si="9"/>
        <v>0.001942672531940996</v>
      </c>
    </row>
    <row r="149" spans="2:11" ht="16.5" customHeight="1">
      <c r="B149" s="8"/>
      <c r="C149" s="29"/>
      <c r="D149" s="29"/>
      <c r="E149" s="9" t="s">
        <v>108</v>
      </c>
      <c r="F149" s="10" t="s">
        <v>109</v>
      </c>
      <c r="G149" s="30" t="s">
        <v>242</v>
      </c>
      <c r="H149" s="30"/>
      <c r="I149" s="30"/>
      <c r="J149" s="13">
        <v>7866</v>
      </c>
      <c r="K149" s="17">
        <f t="shared" si="9"/>
        <v>0.6050769230769231</v>
      </c>
    </row>
    <row r="150" spans="2:11" ht="16.5" customHeight="1">
      <c r="B150" s="8"/>
      <c r="C150" s="29"/>
      <c r="D150" s="29"/>
      <c r="E150" s="9" t="s">
        <v>111</v>
      </c>
      <c r="F150" s="10" t="s">
        <v>112</v>
      </c>
      <c r="G150" s="30" t="s">
        <v>95</v>
      </c>
      <c r="H150" s="30"/>
      <c r="I150" s="30"/>
      <c r="J150" s="13">
        <v>5025</v>
      </c>
      <c r="K150" s="17">
        <f t="shared" si="9"/>
        <v>0.335</v>
      </c>
    </row>
    <row r="151" spans="2:11" ht="16.5" customHeight="1">
      <c r="B151" s="8"/>
      <c r="C151" s="29"/>
      <c r="D151" s="29"/>
      <c r="E151" s="9" t="s">
        <v>16</v>
      </c>
      <c r="F151" s="10" t="s">
        <v>17</v>
      </c>
      <c r="G151" s="30" t="s">
        <v>243</v>
      </c>
      <c r="H151" s="30"/>
      <c r="I151" s="30"/>
      <c r="J151" s="13">
        <v>1100</v>
      </c>
      <c r="K151" s="17">
        <f t="shared" si="9"/>
        <v>0.0022</v>
      </c>
    </row>
    <row r="152" spans="2:11" ht="16.5" customHeight="1">
      <c r="B152" s="5"/>
      <c r="C152" s="27" t="s">
        <v>244</v>
      </c>
      <c r="D152" s="27"/>
      <c r="E152" s="6"/>
      <c r="F152" s="7" t="s">
        <v>245</v>
      </c>
      <c r="G152" s="28" t="s">
        <v>246</v>
      </c>
      <c r="H152" s="28"/>
      <c r="I152" s="28"/>
      <c r="J152" s="12">
        <f>J153+J154+J155+J156+J157+J158+J159+J160+J161</f>
        <v>33685</v>
      </c>
      <c r="K152" s="16">
        <f>J152/G152</f>
        <v>0.8637179487179487</v>
      </c>
    </row>
    <row r="153" spans="2:11" ht="16.5" customHeight="1">
      <c r="B153" s="8"/>
      <c r="C153" s="29"/>
      <c r="D153" s="29"/>
      <c r="E153" s="9" t="s">
        <v>56</v>
      </c>
      <c r="F153" s="10" t="s">
        <v>57</v>
      </c>
      <c r="G153" s="30" t="s">
        <v>247</v>
      </c>
      <c r="H153" s="30"/>
      <c r="I153" s="30"/>
      <c r="J153" s="13">
        <v>1650</v>
      </c>
      <c r="K153" s="17">
        <f aca="true" t="shared" si="10" ref="K153:K161">J153/G153</f>
        <v>0.9993943064809206</v>
      </c>
    </row>
    <row r="154" spans="2:11" ht="16.5" customHeight="1">
      <c r="B154" s="8"/>
      <c r="C154" s="29"/>
      <c r="D154" s="29"/>
      <c r="E154" s="9" t="s">
        <v>59</v>
      </c>
      <c r="F154" s="10" t="s">
        <v>60</v>
      </c>
      <c r="G154" s="30" t="s">
        <v>248</v>
      </c>
      <c r="H154" s="30"/>
      <c r="I154" s="30"/>
      <c r="J154" s="13">
        <v>47</v>
      </c>
      <c r="K154" s="17">
        <f t="shared" si="10"/>
        <v>0.31543624161073824</v>
      </c>
    </row>
    <row r="155" spans="2:11" ht="16.5" customHeight="1">
      <c r="B155" s="8"/>
      <c r="C155" s="29"/>
      <c r="D155" s="29"/>
      <c r="E155" s="9" t="s">
        <v>36</v>
      </c>
      <c r="F155" s="10" t="s">
        <v>37</v>
      </c>
      <c r="G155" s="30" t="s">
        <v>249</v>
      </c>
      <c r="H155" s="30"/>
      <c r="I155" s="30"/>
      <c r="J155" s="13">
        <v>15290</v>
      </c>
      <c r="K155" s="17">
        <f t="shared" si="10"/>
        <v>0.938036809815951</v>
      </c>
    </row>
    <row r="156" spans="2:11" ht="16.5" customHeight="1">
      <c r="B156" s="8"/>
      <c r="C156" s="29"/>
      <c r="D156" s="29"/>
      <c r="E156" s="9" t="s">
        <v>62</v>
      </c>
      <c r="F156" s="10" t="s">
        <v>63</v>
      </c>
      <c r="G156" s="30" t="s">
        <v>250</v>
      </c>
      <c r="H156" s="30"/>
      <c r="I156" s="30"/>
      <c r="J156" s="13">
        <v>4392</v>
      </c>
      <c r="K156" s="17">
        <f t="shared" si="10"/>
        <v>0.8528155339805825</v>
      </c>
    </row>
    <row r="157" spans="2:11" ht="16.5" customHeight="1">
      <c r="B157" s="8"/>
      <c r="C157" s="29"/>
      <c r="D157" s="29"/>
      <c r="E157" s="9" t="s">
        <v>71</v>
      </c>
      <c r="F157" s="10" t="s">
        <v>72</v>
      </c>
      <c r="G157" s="30" t="s">
        <v>251</v>
      </c>
      <c r="H157" s="30"/>
      <c r="I157" s="30"/>
      <c r="J157" s="13">
        <v>580</v>
      </c>
      <c r="K157" s="17">
        <f t="shared" si="10"/>
        <v>0.9666666666666667</v>
      </c>
    </row>
    <row r="158" spans="2:11" ht="16.5" customHeight="1">
      <c r="B158" s="8"/>
      <c r="C158" s="29"/>
      <c r="D158" s="29"/>
      <c r="E158" s="9" t="s">
        <v>74</v>
      </c>
      <c r="F158" s="10" t="s">
        <v>75</v>
      </c>
      <c r="G158" s="30" t="s">
        <v>252</v>
      </c>
      <c r="H158" s="30"/>
      <c r="I158" s="30"/>
      <c r="J158" s="13">
        <v>6253</v>
      </c>
      <c r="K158" s="17">
        <f t="shared" si="10"/>
        <v>0.962</v>
      </c>
    </row>
    <row r="159" spans="2:11" ht="16.5" customHeight="1">
      <c r="B159" s="8"/>
      <c r="C159" s="29"/>
      <c r="D159" s="29"/>
      <c r="E159" s="9" t="s">
        <v>9</v>
      </c>
      <c r="F159" s="10" t="s">
        <v>10</v>
      </c>
      <c r="G159" s="30" t="s">
        <v>253</v>
      </c>
      <c r="H159" s="30"/>
      <c r="I159" s="30"/>
      <c r="J159" s="13">
        <v>2623</v>
      </c>
      <c r="K159" s="17">
        <f t="shared" si="10"/>
        <v>0.4522413793103448</v>
      </c>
    </row>
    <row r="160" spans="2:11" ht="19.5" customHeight="1">
      <c r="B160" s="8"/>
      <c r="C160" s="29"/>
      <c r="D160" s="29"/>
      <c r="E160" s="9" t="s">
        <v>84</v>
      </c>
      <c r="F160" s="10" t="s">
        <v>85</v>
      </c>
      <c r="G160" s="30" t="s">
        <v>254</v>
      </c>
      <c r="H160" s="30"/>
      <c r="I160" s="30"/>
      <c r="J160" s="13">
        <v>350</v>
      </c>
      <c r="K160" s="17">
        <f t="shared" si="10"/>
        <v>1</v>
      </c>
    </row>
    <row r="161" spans="2:11" ht="19.5" customHeight="1">
      <c r="B161" s="8"/>
      <c r="C161" s="29"/>
      <c r="D161" s="29"/>
      <c r="E161" s="9" t="s">
        <v>255</v>
      </c>
      <c r="F161" s="10" t="s">
        <v>256</v>
      </c>
      <c r="G161" s="30" t="s">
        <v>221</v>
      </c>
      <c r="H161" s="30"/>
      <c r="I161" s="30"/>
      <c r="J161" s="13">
        <v>2500</v>
      </c>
      <c r="K161" s="17">
        <f t="shared" si="10"/>
        <v>1</v>
      </c>
    </row>
    <row r="162" spans="2:11" ht="16.5" customHeight="1">
      <c r="B162" s="5"/>
      <c r="C162" s="27" t="s">
        <v>257</v>
      </c>
      <c r="D162" s="27"/>
      <c r="E162" s="6"/>
      <c r="F162" s="7" t="s">
        <v>258</v>
      </c>
      <c r="G162" s="28" t="s">
        <v>259</v>
      </c>
      <c r="H162" s="28"/>
      <c r="I162" s="28"/>
      <c r="J162" s="12">
        <f>J163+J164+J165</f>
        <v>25734</v>
      </c>
      <c r="K162" s="16">
        <f aca="true" t="shared" si="11" ref="K162:K167">J162/G162</f>
        <v>0.321675</v>
      </c>
    </row>
    <row r="163" spans="2:11" ht="16.5" customHeight="1">
      <c r="B163" s="8"/>
      <c r="C163" s="29"/>
      <c r="D163" s="29"/>
      <c r="E163" s="9" t="s">
        <v>36</v>
      </c>
      <c r="F163" s="10" t="s">
        <v>37</v>
      </c>
      <c r="G163" s="30" t="s">
        <v>238</v>
      </c>
      <c r="H163" s="30"/>
      <c r="I163" s="30"/>
      <c r="J163" s="13">
        <v>0</v>
      </c>
      <c r="K163" s="17">
        <f t="shared" si="11"/>
        <v>0</v>
      </c>
    </row>
    <row r="164" spans="2:11" ht="16.5" customHeight="1">
      <c r="B164" s="8"/>
      <c r="C164" s="29"/>
      <c r="D164" s="29"/>
      <c r="E164" s="9" t="s">
        <v>62</v>
      </c>
      <c r="F164" s="10" t="s">
        <v>63</v>
      </c>
      <c r="G164" s="30" t="s">
        <v>260</v>
      </c>
      <c r="H164" s="30"/>
      <c r="I164" s="30"/>
      <c r="J164" s="13">
        <v>2438</v>
      </c>
      <c r="K164" s="17">
        <f t="shared" si="11"/>
        <v>0.09029629629629629</v>
      </c>
    </row>
    <row r="165" spans="2:11" ht="16.5" customHeight="1">
      <c r="B165" s="8"/>
      <c r="C165" s="29"/>
      <c r="D165" s="29"/>
      <c r="E165" s="9" t="s">
        <v>9</v>
      </c>
      <c r="F165" s="10" t="s">
        <v>10</v>
      </c>
      <c r="G165" s="30" t="s">
        <v>261</v>
      </c>
      <c r="H165" s="30"/>
      <c r="I165" s="30"/>
      <c r="J165" s="13">
        <v>23296</v>
      </c>
      <c r="K165" s="17">
        <f t="shared" si="11"/>
        <v>0.46592</v>
      </c>
    </row>
    <row r="166" spans="2:11" ht="16.5" customHeight="1">
      <c r="B166" s="3" t="s">
        <v>262</v>
      </c>
      <c r="C166" s="25"/>
      <c r="D166" s="25"/>
      <c r="E166" s="3"/>
      <c r="F166" s="4" t="s">
        <v>263</v>
      </c>
      <c r="G166" s="26" t="s">
        <v>264</v>
      </c>
      <c r="H166" s="26"/>
      <c r="I166" s="26"/>
      <c r="J166" s="11">
        <f>J167+J194+J197</f>
        <v>2255351</v>
      </c>
      <c r="K166" s="15">
        <f t="shared" si="11"/>
        <v>0.5336719433993516</v>
      </c>
    </row>
    <row r="167" spans="2:11" ht="16.5" customHeight="1">
      <c r="B167" s="5"/>
      <c r="C167" s="27" t="s">
        <v>265</v>
      </c>
      <c r="D167" s="27"/>
      <c r="E167" s="6"/>
      <c r="F167" s="7" t="s">
        <v>266</v>
      </c>
      <c r="G167" s="28" t="s">
        <v>267</v>
      </c>
      <c r="H167" s="28"/>
      <c r="I167" s="28"/>
      <c r="J167" s="12">
        <f>J168+J169+J170+J171+J172+J173+J174+J175+J176+J177+J178+J179+J180+J181+J182+J183+J184+J185+J186+J187+J188+J189+J190+J191+J192+J193</f>
        <v>2247221</v>
      </c>
      <c r="K167" s="16">
        <f t="shared" si="11"/>
        <v>0.5339085293418865</v>
      </c>
    </row>
    <row r="168" spans="2:11" ht="19.5" customHeight="1">
      <c r="B168" s="8"/>
      <c r="C168" s="29"/>
      <c r="D168" s="29"/>
      <c r="E168" s="9" t="s">
        <v>268</v>
      </c>
      <c r="F168" s="10" t="s">
        <v>269</v>
      </c>
      <c r="G168" s="30" t="s">
        <v>270</v>
      </c>
      <c r="H168" s="30"/>
      <c r="I168" s="30"/>
      <c r="J168" s="13">
        <v>82056</v>
      </c>
      <c r="K168" s="17">
        <f aca="true" t="shared" si="12" ref="K168:K193">J168/G168</f>
        <v>0.5702293259207784</v>
      </c>
    </row>
    <row r="169" spans="2:11" ht="16.5" customHeight="1">
      <c r="B169" s="8"/>
      <c r="C169" s="29"/>
      <c r="D169" s="29"/>
      <c r="E169" s="9" t="s">
        <v>271</v>
      </c>
      <c r="F169" s="10" t="s">
        <v>272</v>
      </c>
      <c r="G169" s="30" t="s">
        <v>273</v>
      </c>
      <c r="H169" s="30"/>
      <c r="I169" s="30"/>
      <c r="J169" s="13">
        <v>27312</v>
      </c>
      <c r="K169" s="17">
        <f t="shared" si="12"/>
        <v>0.4477377049180328</v>
      </c>
    </row>
    <row r="170" spans="2:11" ht="16.5" customHeight="1">
      <c r="B170" s="8"/>
      <c r="C170" s="29"/>
      <c r="D170" s="29"/>
      <c r="E170" s="9" t="s">
        <v>53</v>
      </c>
      <c r="F170" s="10" t="s">
        <v>54</v>
      </c>
      <c r="G170" s="30" t="s">
        <v>38</v>
      </c>
      <c r="H170" s="30"/>
      <c r="I170" s="30"/>
      <c r="J170" s="13">
        <v>4313</v>
      </c>
      <c r="K170" s="17">
        <f t="shared" si="12"/>
        <v>0.8626</v>
      </c>
    </row>
    <row r="171" spans="2:11" ht="16.5" customHeight="1">
      <c r="B171" s="8"/>
      <c r="C171" s="29"/>
      <c r="D171" s="29"/>
      <c r="E171" s="9" t="s">
        <v>274</v>
      </c>
      <c r="F171" s="10" t="s">
        <v>275</v>
      </c>
      <c r="G171" s="30" t="s">
        <v>276</v>
      </c>
      <c r="H171" s="30"/>
      <c r="I171" s="30"/>
      <c r="J171" s="13">
        <v>1349285</v>
      </c>
      <c r="K171" s="17">
        <f t="shared" si="12"/>
        <v>0.4888713768115942</v>
      </c>
    </row>
    <row r="172" spans="2:11" ht="16.5" customHeight="1">
      <c r="B172" s="8"/>
      <c r="C172" s="29"/>
      <c r="D172" s="29"/>
      <c r="E172" s="9" t="s">
        <v>277</v>
      </c>
      <c r="F172" s="10" t="s">
        <v>278</v>
      </c>
      <c r="G172" s="30" t="s">
        <v>279</v>
      </c>
      <c r="H172" s="30"/>
      <c r="I172" s="30"/>
      <c r="J172" s="13">
        <v>250616</v>
      </c>
      <c r="K172" s="17">
        <f t="shared" si="12"/>
        <v>0.5224431936627059</v>
      </c>
    </row>
    <row r="173" spans="2:11" ht="19.5" customHeight="1">
      <c r="B173" s="8"/>
      <c r="C173" s="29"/>
      <c r="D173" s="29"/>
      <c r="E173" s="9" t="s">
        <v>280</v>
      </c>
      <c r="F173" s="10" t="s">
        <v>281</v>
      </c>
      <c r="G173" s="30" t="s">
        <v>282</v>
      </c>
      <c r="H173" s="30"/>
      <c r="I173" s="30"/>
      <c r="J173" s="13">
        <v>223799</v>
      </c>
      <c r="K173" s="17">
        <f t="shared" si="12"/>
        <v>0.9730391304347826</v>
      </c>
    </row>
    <row r="174" spans="2:11" ht="16.5" customHeight="1">
      <c r="B174" s="8"/>
      <c r="C174" s="29"/>
      <c r="D174" s="29"/>
      <c r="E174" s="9" t="s">
        <v>56</v>
      </c>
      <c r="F174" s="10" t="s">
        <v>57</v>
      </c>
      <c r="G174" s="30" t="s">
        <v>242</v>
      </c>
      <c r="H174" s="30"/>
      <c r="I174" s="30"/>
      <c r="J174" s="13">
        <v>5766</v>
      </c>
      <c r="K174" s="17">
        <f t="shared" si="12"/>
        <v>0.44353846153846155</v>
      </c>
    </row>
    <row r="175" spans="2:11" ht="16.5" customHeight="1">
      <c r="B175" s="8"/>
      <c r="C175" s="29"/>
      <c r="D175" s="29"/>
      <c r="E175" s="9" t="s">
        <v>59</v>
      </c>
      <c r="F175" s="10" t="s">
        <v>60</v>
      </c>
      <c r="G175" s="30" t="s">
        <v>283</v>
      </c>
      <c r="H175" s="30"/>
      <c r="I175" s="30"/>
      <c r="J175" s="13">
        <v>659</v>
      </c>
      <c r="K175" s="17">
        <f t="shared" si="12"/>
        <v>0.411875</v>
      </c>
    </row>
    <row r="176" spans="2:11" ht="16.5" customHeight="1">
      <c r="B176" s="8"/>
      <c r="C176" s="29"/>
      <c r="D176" s="29"/>
      <c r="E176" s="9" t="s">
        <v>36</v>
      </c>
      <c r="F176" s="10" t="s">
        <v>37</v>
      </c>
      <c r="G176" s="30" t="s">
        <v>284</v>
      </c>
      <c r="H176" s="30"/>
      <c r="I176" s="30"/>
      <c r="J176" s="13">
        <v>5400</v>
      </c>
      <c r="K176" s="17">
        <f t="shared" si="12"/>
        <v>0.4940530649588289</v>
      </c>
    </row>
    <row r="177" spans="2:11" ht="16.5" customHeight="1">
      <c r="B177" s="8"/>
      <c r="C177" s="29"/>
      <c r="D177" s="29"/>
      <c r="E177" s="9" t="s">
        <v>285</v>
      </c>
      <c r="F177" s="10" t="s">
        <v>286</v>
      </c>
      <c r="G177" s="30" t="s">
        <v>287</v>
      </c>
      <c r="H177" s="30"/>
      <c r="I177" s="30"/>
      <c r="J177" s="13">
        <v>112219</v>
      </c>
      <c r="K177" s="17">
        <f t="shared" si="12"/>
        <v>0.9843771929824562</v>
      </c>
    </row>
    <row r="178" spans="2:11" ht="16.5" customHeight="1">
      <c r="B178" s="8"/>
      <c r="C178" s="29"/>
      <c r="D178" s="29"/>
      <c r="E178" s="9" t="s">
        <v>62</v>
      </c>
      <c r="F178" s="10" t="s">
        <v>63</v>
      </c>
      <c r="G178" s="30" t="s">
        <v>288</v>
      </c>
      <c r="H178" s="30"/>
      <c r="I178" s="30"/>
      <c r="J178" s="13">
        <v>72554</v>
      </c>
      <c r="K178" s="17">
        <f t="shared" si="12"/>
        <v>0.5504855842185129</v>
      </c>
    </row>
    <row r="179" spans="2:11" ht="16.5" customHeight="1">
      <c r="B179" s="8"/>
      <c r="C179" s="29"/>
      <c r="D179" s="29"/>
      <c r="E179" s="9" t="s">
        <v>289</v>
      </c>
      <c r="F179" s="10" t="s">
        <v>290</v>
      </c>
      <c r="G179" s="30" t="s">
        <v>92</v>
      </c>
      <c r="H179" s="30"/>
      <c r="I179" s="30"/>
      <c r="J179" s="13">
        <v>0</v>
      </c>
      <c r="K179" s="17">
        <f t="shared" si="12"/>
        <v>0</v>
      </c>
    </row>
    <row r="180" spans="2:11" ht="16.5" customHeight="1">
      <c r="B180" s="8"/>
      <c r="C180" s="29"/>
      <c r="D180" s="29"/>
      <c r="E180" s="9" t="s">
        <v>68</v>
      </c>
      <c r="F180" s="10" t="s">
        <v>69</v>
      </c>
      <c r="G180" s="30" t="s">
        <v>291</v>
      </c>
      <c r="H180" s="30"/>
      <c r="I180" s="30"/>
      <c r="J180" s="13">
        <v>35926</v>
      </c>
      <c r="K180" s="17">
        <f t="shared" si="12"/>
        <v>0.33860508953817153</v>
      </c>
    </row>
    <row r="181" spans="2:11" ht="16.5" customHeight="1">
      <c r="B181" s="8"/>
      <c r="C181" s="29"/>
      <c r="D181" s="29"/>
      <c r="E181" s="9" t="s">
        <v>71</v>
      </c>
      <c r="F181" s="10" t="s">
        <v>72</v>
      </c>
      <c r="G181" s="30" t="s">
        <v>11</v>
      </c>
      <c r="H181" s="30"/>
      <c r="I181" s="30"/>
      <c r="J181" s="13">
        <v>10387</v>
      </c>
      <c r="K181" s="17">
        <f t="shared" si="12"/>
        <v>0.34623333333333334</v>
      </c>
    </row>
    <row r="182" spans="2:11" ht="16.5" customHeight="1">
      <c r="B182" s="8"/>
      <c r="C182" s="29"/>
      <c r="D182" s="29"/>
      <c r="E182" s="9" t="s">
        <v>74</v>
      </c>
      <c r="F182" s="10" t="s">
        <v>75</v>
      </c>
      <c r="G182" s="30" t="s">
        <v>182</v>
      </c>
      <c r="H182" s="30"/>
      <c r="I182" s="30"/>
      <c r="J182" s="13">
        <v>7752</v>
      </c>
      <c r="K182" s="17">
        <f t="shared" si="12"/>
        <v>0.3876</v>
      </c>
    </row>
    <row r="183" spans="2:11" ht="16.5" customHeight="1">
      <c r="B183" s="8"/>
      <c r="C183" s="29"/>
      <c r="D183" s="29"/>
      <c r="E183" s="9" t="s">
        <v>9</v>
      </c>
      <c r="F183" s="10" t="s">
        <v>10</v>
      </c>
      <c r="G183" s="30" t="s">
        <v>292</v>
      </c>
      <c r="H183" s="30"/>
      <c r="I183" s="30"/>
      <c r="J183" s="13">
        <v>21916</v>
      </c>
      <c r="K183" s="17">
        <f t="shared" si="12"/>
        <v>0.6833801060180854</v>
      </c>
    </row>
    <row r="184" spans="2:11" ht="16.5" customHeight="1">
      <c r="B184" s="8"/>
      <c r="C184" s="29"/>
      <c r="D184" s="29"/>
      <c r="E184" s="9" t="s">
        <v>78</v>
      </c>
      <c r="F184" s="10" t="s">
        <v>79</v>
      </c>
      <c r="G184" s="30" t="s">
        <v>220</v>
      </c>
      <c r="H184" s="30"/>
      <c r="I184" s="30"/>
      <c r="J184" s="13">
        <v>3371</v>
      </c>
      <c r="K184" s="17">
        <f t="shared" si="12"/>
        <v>0.37455555555555553</v>
      </c>
    </row>
    <row r="185" spans="2:11" ht="19.5" customHeight="1">
      <c r="B185" s="8"/>
      <c r="C185" s="29"/>
      <c r="D185" s="29"/>
      <c r="E185" s="9" t="s">
        <v>81</v>
      </c>
      <c r="F185" s="10" t="s">
        <v>82</v>
      </c>
      <c r="G185" s="30" t="s">
        <v>184</v>
      </c>
      <c r="H185" s="30"/>
      <c r="I185" s="30"/>
      <c r="J185" s="13">
        <v>1855</v>
      </c>
      <c r="K185" s="17">
        <f t="shared" si="12"/>
        <v>0.46375</v>
      </c>
    </row>
    <row r="186" spans="2:11" ht="19.5" customHeight="1">
      <c r="B186" s="8"/>
      <c r="C186" s="29"/>
      <c r="D186" s="29"/>
      <c r="E186" s="9" t="s">
        <v>84</v>
      </c>
      <c r="F186" s="10" t="s">
        <v>85</v>
      </c>
      <c r="G186" s="30" t="s">
        <v>184</v>
      </c>
      <c r="H186" s="30"/>
      <c r="I186" s="30"/>
      <c r="J186" s="13">
        <v>1345</v>
      </c>
      <c r="K186" s="17">
        <f t="shared" si="12"/>
        <v>0.33625</v>
      </c>
    </row>
    <row r="187" spans="2:11" ht="16.5" customHeight="1">
      <c r="B187" s="8"/>
      <c r="C187" s="29"/>
      <c r="D187" s="29"/>
      <c r="E187" s="9" t="s">
        <v>90</v>
      </c>
      <c r="F187" s="10" t="s">
        <v>91</v>
      </c>
      <c r="G187" s="30" t="s">
        <v>38</v>
      </c>
      <c r="H187" s="30"/>
      <c r="I187" s="30"/>
      <c r="J187" s="13">
        <v>1656</v>
      </c>
      <c r="K187" s="17">
        <f t="shared" si="12"/>
        <v>0.3312</v>
      </c>
    </row>
    <row r="188" spans="2:11" ht="16.5" customHeight="1">
      <c r="B188" s="8"/>
      <c r="C188" s="29"/>
      <c r="D188" s="29"/>
      <c r="E188" s="9" t="s">
        <v>236</v>
      </c>
      <c r="F188" s="10" t="s">
        <v>237</v>
      </c>
      <c r="G188" s="30" t="s">
        <v>184</v>
      </c>
      <c r="H188" s="30"/>
      <c r="I188" s="30"/>
      <c r="J188" s="13">
        <v>0</v>
      </c>
      <c r="K188" s="17">
        <f t="shared" si="12"/>
        <v>0</v>
      </c>
    </row>
    <row r="189" spans="2:11" ht="16.5" customHeight="1">
      <c r="B189" s="8"/>
      <c r="C189" s="29"/>
      <c r="D189" s="29"/>
      <c r="E189" s="9" t="s">
        <v>93</v>
      </c>
      <c r="F189" s="10" t="s">
        <v>94</v>
      </c>
      <c r="G189" s="30" t="s">
        <v>293</v>
      </c>
      <c r="H189" s="30"/>
      <c r="I189" s="30"/>
      <c r="J189" s="13">
        <v>13984</v>
      </c>
      <c r="K189" s="17">
        <f t="shared" si="12"/>
        <v>0.9711111111111111</v>
      </c>
    </row>
    <row r="190" spans="2:11" ht="16.5" customHeight="1">
      <c r="B190" s="8"/>
      <c r="C190" s="29"/>
      <c r="D190" s="29"/>
      <c r="E190" s="9" t="s">
        <v>96</v>
      </c>
      <c r="F190" s="10" t="s">
        <v>97</v>
      </c>
      <c r="G190" s="30" t="s">
        <v>198</v>
      </c>
      <c r="H190" s="30"/>
      <c r="I190" s="30"/>
      <c r="J190" s="13">
        <v>1641</v>
      </c>
      <c r="K190" s="17">
        <f t="shared" si="12"/>
        <v>0.9116666666666666</v>
      </c>
    </row>
    <row r="191" spans="2:11" ht="16.5" customHeight="1">
      <c r="B191" s="8"/>
      <c r="C191" s="29"/>
      <c r="D191" s="29"/>
      <c r="E191" s="9" t="s">
        <v>294</v>
      </c>
      <c r="F191" s="10" t="s">
        <v>295</v>
      </c>
      <c r="G191" s="30" t="s">
        <v>296</v>
      </c>
      <c r="H191" s="30"/>
      <c r="I191" s="30"/>
      <c r="J191" s="13">
        <v>10352</v>
      </c>
      <c r="K191" s="17">
        <f t="shared" si="12"/>
        <v>0.492952380952381</v>
      </c>
    </row>
    <row r="192" spans="2:11" ht="16.5" customHeight="1">
      <c r="B192" s="8"/>
      <c r="C192" s="29"/>
      <c r="D192" s="29"/>
      <c r="E192" s="9" t="s">
        <v>99</v>
      </c>
      <c r="F192" s="10" t="s">
        <v>100</v>
      </c>
      <c r="G192" s="30" t="s">
        <v>80</v>
      </c>
      <c r="H192" s="30"/>
      <c r="I192" s="30"/>
      <c r="J192" s="13">
        <v>1173</v>
      </c>
      <c r="K192" s="17">
        <f t="shared" si="12"/>
        <v>0.9775</v>
      </c>
    </row>
    <row r="193" spans="2:11" ht="16.5" customHeight="1">
      <c r="B193" s="8"/>
      <c r="C193" s="29"/>
      <c r="D193" s="29"/>
      <c r="E193" s="9" t="s">
        <v>102</v>
      </c>
      <c r="F193" s="10" t="s">
        <v>103</v>
      </c>
      <c r="G193" s="30" t="s">
        <v>240</v>
      </c>
      <c r="H193" s="30"/>
      <c r="I193" s="30"/>
      <c r="J193" s="13">
        <v>1884</v>
      </c>
      <c r="K193" s="17">
        <f t="shared" si="12"/>
        <v>0.4186666666666667</v>
      </c>
    </row>
    <row r="194" spans="2:11" ht="16.5" customHeight="1">
      <c r="B194" s="5"/>
      <c r="C194" s="27" t="s">
        <v>297</v>
      </c>
      <c r="D194" s="27"/>
      <c r="E194" s="6"/>
      <c r="F194" s="7" t="s">
        <v>298</v>
      </c>
      <c r="G194" s="28" t="s">
        <v>299</v>
      </c>
      <c r="H194" s="28"/>
      <c r="I194" s="28"/>
      <c r="J194" s="12">
        <f>J195+J196</f>
        <v>780</v>
      </c>
      <c r="K194" s="16">
        <f aca="true" t="shared" si="13" ref="K194:K212">J194/G194</f>
        <v>0.11142857142857143</v>
      </c>
    </row>
    <row r="195" spans="2:11" ht="16.5" customHeight="1">
      <c r="B195" s="8"/>
      <c r="C195" s="29"/>
      <c r="D195" s="29"/>
      <c r="E195" s="9" t="s">
        <v>62</v>
      </c>
      <c r="F195" s="10" t="s">
        <v>63</v>
      </c>
      <c r="G195" s="30" t="s">
        <v>92</v>
      </c>
      <c r="H195" s="30"/>
      <c r="I195" s="30"/>
      <c r="J195" s="13">
        <v>0</v>
      </c>
      <c r="K195" s="17">
        <f t="shared" si="13"/>
        <v>0</v>
      </c>
    </row>
    <row r="196" spans="2:11" ht="16.5" customHeight="1">
      <c r="B196" s="8"/>
      <c r="C196" s="29"/>
      <c r="D196" s="29"/>
      <c r="E196" s="9" t="s">
        <v>9</v>
      </c>
      <c r="F196" s="10" t="s">
        <v>10</v>
      </c>
      <c r="G196" s="30" t="s">
        <v>49</v>
      </c>
      <c r="H196" s="30"/>
      <c r="I196" s="30"/>
      <c r="J196" s="13">
        <v>780</v>
      </c>
      <c r="K196" s="17">
        <f t="shared" si="13"/>
        <v>0.13</v>
      </c>
    </row>
    <row r="197" spans="2:11" ht="16.5" customHeight="1">
      <c r="B197" s="5"/>
      <c r="C197" s="27" t="s">
        <v>300</v>
      </c>
      <c r="D197" s="27"/>
      <c r="E197" s="6"/>
      <c r="F197" s="7" t="s">
        <v>122</v>
      </c>
      <c r="G197" s="28" t="s">
        <v>301</v>
      </c>
      <c r="H197" s="28"/>
      <c r="I197" s="28"/>
      <c r="J197" s="12">
        <f>J198</f>
        <v>7350</v>
      </c>
      <c r="K197" s="16">
        <f t="shared" si="13"/>
        <v>0.7277227722772277</v>
      </c>
    </row>
    <row r="198" spans="2:11" ht="16.5" customHeight="1">
      <c r="B198" s="8"/>
      <c r="C198" s="29"/>
      <c r="D198" s="29"/>
      <c r="E198" s="9" t="s">
        <v>62</v>
      </c>
      <c r="F198" s="10" t="s">
        <v>63</v>
      </c>
      <c r="G198" s="30" t="s">
        <v>301</v>
      </c>
      <c r="H198" s="30"/>
      <c r="I198" s="30"/>
      <c r="J198" s="13">
        <v>7350</v>
      </c>
      <c r="K198" s="17">
        <f t="shared" si="13"/>
        <v>0.7277227722772277</v>
      </c>
    </row>
    <row r="199" spans="2:11" ht="30" customHeight="1">
      <c r="B199" s="3" t="s">
        <v>302</v>
      </c>
      <c r="C199" s="25"/>
      <c r="D199" s="25"/>
      <c r="E199" s="3"/>
      <c r="F199" s="4" t="s">
        <v>303</v>
      </c>
      <c r="G199" s="26" t="s">
        <v>261</v>
      </c>
      <c r="H199" s="26"/>
      <c r="I199" s="26"/>
      <c r="J199" s="11">
        <f>J200</f>
        <v>9540</v>
      </c>
      <c r="K199" s="15">
        <f t="shared" si="13"/>
        <v>0.1908</v>
      </c>
    </row>
    <row r="200" spans="2:11" ht="19.5" customHeight="1">
      <c r="B200" s="5"/>
      <c r="C200" s="27" t="s">
        <v>304</v>
      </c>
      <c r="D200" s="27"/>
      <c r="E200" s="6"/>
      <c r="F200" s="7" t="s">
        <v>305</v>
      </c>
      <c r="G200" s="28" t="s">
        <v>261</v>
      </c>
      <c r="H200" s="28"/>
      <c r="I200" s="28"/>
      <c r="J200" s="12">
        <f>J201</f>
        <v>9540</v>
      </c>
      <c r="K200" s="16">
        <f t="shared" si="13"/>
        <v>0.1908</v>
      </c>
    </row>
    <row r="201" spans="2:11" ht="16.5" customHeight="1">
      <c r="B201" s="8"/>
      <c r="C201" s="29"/>
      <c r="D201" s="29"/>
      <c r="E201" s="9" t="s">
        <v>157</v>
      </c>
      <c r="F201" s="10" t="s">
        <v>158</v>
      </c>
      <c r="G201" s="30" t="s">
        <v>261</v>
      </c>
      <c r="H201" s="30"/>
      <c r="I201" s="30"/>
      <c r="J201" s="13">
        <v>9540</v>
      </c>
      <c r="K201" s="17">
        <f t="shared" si="13"/>
        <v>0.1908</v>
      </c>
    </row>
    <row r="202" spans="2:11" ht="16.5" customHeight="1">
      <c r="B202" s="3" t="s">
        <v>306</v>
      </c>
      <c r="C202" s="25"/>
      <c r="D202" s="25"/>
      <c r="E202" s="3"/>
      <c r="F202" s="4" t="s">
        <v>307</v>
      </c>
      <c r="G202" s="26" t="s">
        <v>308</v>
      </c>
      <c r="H202" s="26"/>
      <c r="I202" s="26"/>
      <c r="J202" s="11">
        <f>J203</f>
        <v>973662</v>
      </c>
      <c r="K202" s="15">
        <f t="shared" si="13"/>
        <v>0.4187744916510647</v>
      </c>
    </row>
    <row r="203" spans="2:11" ht="19.5" customHeight="1">
      <c r="B203" s="5"/>
      <c r="C203" s="27" t="s">
        <v>309</v>
      </c>
      <c r="D203" s="27"/>
      <c r="E203" s="6"/>
      <c r="F203" s="7" t="s">
        <v>310</v>
      </c>
      <c r="G203" s="28" t="s">
        <v>308</v>
      </c>
      <c r="H203" s="28"/>
      <c r="I203" s="28"/>
      <c r="J203" s="12">
        <f>J204+J205</f>
        <v>973662</v>
      </c>
      <c r="K203" s="16">
        <f t="shared" si="13"/>
        <v>0.4187744916510647</v>
      </c>
    </row>
    <row r="204" spans="2:11" ht="19.5" customHeight="1">
      <c r="B204" s="8"/>
      <c r="C204" s="29"/>
      <c r="D204" s="29"/>
      <c r="E204" s="9" t="s">
        <v>311</v>
      </c>
      <c r="F204" s="10" t="s">
        <v>312</v>
      </c>
      <c r="G204" s="30" t="s">
        <v>313</v>
      </c>
      <c r="H204" s="30"/>
      <c r="I204" s="30"/>
      <c r="J204" s="13">
        <v>563818</v>
      </c>
      <c r="K204" s="17">
        <f t="shared" si="13"/>
        <v>0.4643458351863748</v>
      </c>
    </row>
    <row r="205" spans="2:11" ht="19.5" customHeight="1">
      <c r="B205" s="8"/>
      <c r="C205" s="29"/>
      <c r="D205" s="29"/>
      <c r="E205" s="9" t="s">
        <v>314</v>
      </c>
      <c r="F205" s="10" t="s">
        <v>315</v>
      </c>
      <c r="G205" s="30" t="s">
        <v>316</v>
      </c>
      <c r="H205" s="30"/>
      <c r="I205" s="30"/>
      <c r="J205" s="13">
        <v>409844</v>
      </c>
      <c r="K205" s="17">
        <f t="shared" si="13"/>
        <v>0.36896058451198094</v>
      </c>
    </row>
    <row r="206" spans="2:11" ht="16.5" customHeight="1">
      <c r="B206" s="3" t="s">
        <v>317</v>
      </c>
      <c r="C206" s="25"/>
      <c r="D206" s="25"/>
      <c r="E206" s="3"/>
      <c r="F206" s="4" t="s">
        <v>318</v>
      </c>
      <c r="G206" s="26" t="s">
        <v>319</v>
      </c>
      <c r="H206" s="26"/>
      <c r="I206" s="26"/>
      <c r="J206" s="11">
        <f>J207+J209</f>
        <v>3103</v>
      </c>
      <c r="K206" s="15">
        <f t="shared" si="13"/>
        <v>0.0015429090822301425</v>
      </c>
    </row>
    <row r="207" spans="2:11" ht="16.5" customHeight="1">
      <c r="B207" s="5"/>
      <c r="C207" s="27" t="s">
        <v>320</v>
      </c>
      <c r="D207" s="27"/>
      <c r="E207" s="6"/>
      <c r="F207" s="7" t="s">
        <v>321</v>
      </c>
      <c r="G207" s="28" t="s">
        <v>322</v>
      </c>
      <c r="H207" s="28"/>
      <c r="I207" s="28"/>
      <c r="J207" s="12">
        <f>J208</f>
        <v>3103</v>
      </c>
      <c r="K207" s="16">
        <f t="shared" si="13"/>
        <v>0.10802812978693775</v>
      </c>
    </row>
    <row r="208" spans="2:11" ht="16.5" customHeight="1">
      <c r="B208" s="8"/>
      <c r="C208" s="29"/>
      <c r="D208" s="29"/>
      <c r="E208" s="9" t="s">
        <v>105</v>
      </c>
      <c r="F208" s="10" t="s">
        <v>106</v>
      </c>
      <c r="G208" s="30" t="s">
        <v>322</v>
      </c>
      <c r="H208" s="30"/>
      <c r="I208" s="30"/>
      <c r="J208" s="13">
        <v>3103</v>
      </c>
      <c r="K208" s="17">
        <f t="shared" si="13"/>
        <v>0.10802812978693775</v>
      </c>
    </row>
    <row r="209" spans="2:11" ht="16.5" customHeight="1">
      <c r="B209" s="5"/>
      <c r="C209" s="27" t="s">
        <v>323</v>
      </c>
      <c r="D209" s="27"/>
      <c r="E209" s="6"/>
      <c r="F209" s="7" t="s">
        <v>324</v>
      </c>
      <c r="G209" s="28" t="s">
        <v>325</v>
      </c>
      <c r="H209" s="28"/>
      <c r="I209" s="28"/>
      <c r="J209" s="12">
        <f>J210</f>
        <v>0</v>
      </c>
      <c r="K209" s="16">
        <f t="shared" si="13"/>
        <v>0</v>
      </c>
    </row>
    <row r="210" spans="2:11" ht="16.5" customHeight="1">
      <c r="B210" s="8"/>
      <c r="C210" s="29"/>
      <c r="D210" s="29"/>
      <c r="E210" s="9" t="s">
        <v>326</v>
      </c>
      <c r="F210" s="10" t="s">
        <v>327</v>
      </c>
      <c r="G210" s="30" t="s">
        <v>325</v>
      </c>
      <c r="H210" s="30"/>
      <c r="I210" s="30"/>
      <c r="J210" s="13">
        <v>0</v>
      </c>
      <c r="K210" s="17">
        <f t="shared" si="13"/>
        <v>0</v>
      </c>
    </row>
    <row r="211" spans="2:11" ht="16.5" customHeight="1">
      <c r="B211" s="3" t="s">
        <v>328</v>
      </c>
      <c r="C211" s="25"/>
      <c r="D211" s="25"/>
      <c r="E211" s="3"/>
      <c r="F211" s="4" t="s">
        <v>329</v>
      </c>
      <c r="G211" s="26" t="s">
        <v>330</v>
      </c>
      <c r="H211" s="26"/>
      <c r="I211" s="26"/>
      <c r="J211" s="11">
        <f>J212+J232+J248+J268+J292+J333+J353+J374+J391+J396+J414</f>
        <v>13440367</v>
      </c>
      <c r="K211" s="15">
        <f t="shared" si="13"/>
        <v>0.5153074532088496</v>
      </c>
    </row>
    <row r="212" spans="2:11" ht="16.5" customHeight="1">
      <c r="B212" s="5"/>
      <c r="C212" s="27" t="s">
        <v>331</v>
      </c>
      <c r="D212" s="27"/>
      <c r="E212" s="6"/>
      <c r="F212" s="7" t="s">
        <v>332</v>
      </c>
      <c r="G212" s="28" t="s">
        <v>333</v>
      </c>
      <c r="H212" s="28"/>
      <c r="I212" s="28"/>
      <c r="J212" s="12">
        <f>J213+J214+J215+J216+J217+J218+J219+J220+J221+J222+J223+J224+J225+J226+J227+J228+J229+J230+J231</f>
        <v>800199</v>
      </c>
      <c r="K212" s="16">
        <f t="shared" si="13"/>
        <v>0.49933885256755467</v>
      </c>
    </row>
    <row r="213" spans="2:11" ht="16.5" customHeight="1">
      <c r="B213" s="8"/>
      <c r="C213" s="29"/>
      <c r="D213" s="29"/>
      <c r="E213" s="9" t="s">
        <v>47</v>
      </c>
      <c r="F213" s="10" t="s">
        <v>48</v>
      </c>
      <c r="G213" s="30" t="s">
        <v>334</v>
      </c>
      <c r="H213" s="30"/>
      <c r="I213" s="30"/>
      <c r="J213" s="13">
        <v>266</v>
      </c>
      <c r="K213" s="17">
        <f aca="true" t="shared" si="14" ref="K213:K231">J213/G213</f>
        <v>0.12090909090909091</v>
      </c>
    </row>
    <row r="214" spans="2:11" ht="16.5" customHeight="1">
      <c r="B214" s="8"/>
      <c r="C214" s="29"/>
      <c r="D214" s="29"/>
      <c r="E214" s="9" t="s">
        <v>50</v>
      </c>
      <c r="F214" s="10" t="s">
        <v>51</v>
      </c>
      <c r="G214" s="30" t="s">
        <v>335</v>
      </c>
      <c r="H214" s="30"/>
      <c r="I214" s="30"/>
      <c r="J214" s="13">
        <v>502180</v>
      </c>
      <c r="K214" s="17">
        <f t="shared" si="14"/>
        <v>0.5401260129110531</v>
      </c>
    </row>
    <row r="215" spans="2:11" ht="16.5" customHeight="1">
      <c r="B215" s="8"/>
      <c r="C215" s="29"/>
      <c r="D215" s="29"/>
      <c r="E215" s="9" t="s">
        <v>53</v>
      </c>
      <c r="F215" s="10" t="s">
        <v>54</v>
      </c>
      <c r="G215" s="30" t="s">
        <v>336</v>
      </c>
      <c r="H215" s="30"/>
      <c r="I215" s="30"/>
      <c r="J215" s="13">
        <v>81528</v>
      </c>
      <c r="K215" s="17">
        <f t="shared" si="14"/>
        <v>0.9140935082408341</v>
      </c>
    </row>
    <row r="216" spans="2:11" ht="16.5" customHeight="1">
      <c r="B216" s="8"/>
      <c r="C216" s="29"/>
      <c r="D216" s="29"/>
      <c r="E216" s="9" t="s">
        <v>56</v>
      </c>
      <c r="F216" s="10" t="s">
        <v>57</v>
      </c>
      <c r="G216" s="30" t="s">
        <v>337</v>
      </c>
      <c r="H216" s="30"/>
      <c r="I216" s="30"/>
      <c r="J216" s="13">
        <v>100422</v>
      </c>
      <c r="K216" s="17">
        <f t="shared" si="14"/>
        <v>0.5644666284442346</v>
      </c>
    </row>
    <row r="217" spans="2:11" ht="16.5" customHeight="1">
      <c r="B217" s="8"/>
      <c r="C217" s="29"/>
      <c r="D217" s="29"/>
      <c r="E217" s="9" t="s">
        <v>59</v>
      </c>
      <c r="F217" s="10" t="s">
        <v>60</v>
      </c>
      <c r="G217" s="30" t="s">
        <v>338</v>
      </c>
      <c r="H217" s="30"/>
      <c r="I217" s="30"/>
      <c r="J217" s="13">
        <v>10898</v>
      </c>
      <c r="K217" s="17">
        <f t="shared" si="14"/>
        <v>0.4372843271005537</v>
      </c>
    </row>
    <row r="218" spans="2:11" ht="16.5" customHeight="1">
      <c r="B218" s="8"/>
      <c r="C218" s="29"/>
      <c r="D218" s="29"/>
      <c r="E218" s="9" t="s">
        <v>36</v>
      </c>
      <c r="F218" s="10" t="s">
        <v>37</v>
      </c>
      <c r="G218" s="30" t="s">
        <v>339</v>
      </c>
      <c r="H218" s="30"/>
      <c r="I218" s="30"/>
      <c r="J218" s="13">
        <v>6720</v>
      </c>
      <c r="K218" s="17">
        <f t="shared" si="14"/>
        <v>0.5014925373134328</v>
      </c>
    </row>
    <row r="219" spans="2:11" ht="16.5" customHeight="1">
      <c r="B219" s="8"/>
      <c r="C219" s="29"/>
      <c r="D219" s="29"/>
      <c r="E219" s="9" t="s">
        <v>62</v>
      </c>
      <c r="F219" s="10" t="s">
        <v>63</v>
      </c>
      <c r="G219" s="30" t="s">
        <v>340</v>
      </c>
      <c r="H219" s="30"/>
      <c r="I219" s="30"/>
      <c r="J219" s="13">
        <v>8553</v>
      </c>
      <c r="K219" s="17">
        <f t="shared" si="14"/>
        <v>0.23891061452513968</v>
      </c>
    </row>
    <row r="220" spans="2:11" ht="16.5" customHeight="1">
      <c r="B220" s="8"/>
      <c r="C220" s="29"/>
      <c r="D220" s="29"/>
      <c r="E220" s="9" t="s">
        <v>143</v>
      </c>
      <c r="F220" s="10" t="s">
        <v>144</v>
      </c>
      <c r="G220" s="30" t="s">
        <v>341</v>
      </c>
      <c r="H220" s="30"/>
      <c r="I220" s="30"/>
      <c r="J220" s="13">
        <v>38</v>
      </c>
      <c r="K220" s="17">
        <f t="shared" si="14"/>
        <v>0.008837209302325582</v>
      </c>
    </row>
    <row r="221" spans="2:11" ht="16.5" customHeight="1">
      <c r="B221" s="8"/>
      <c r="C221" s="29"/>
      <c r="D221" s="29"/>
      <c r="E221" s="9" t="s">
        <v>68</v>
      </c>
      <c r="F221" s="10" t="s">
        <v>69</v>
      </c>
      <c r="G221" s="30" t="s">
        <v>342</v>
      </c>
      <c r="H221" s="30"/>
      <c r="I221" s="30"/>
      <c r="J221" s="13">
        <v>6995</v>
      </c>
      <c r="K221" s="17">
        <f t="shared" si="14"/>
        <v>0.5686991869918699</v>
      </c>
    </row>
    <row r="222" spans="2:11" ht="16.5" customHeight="1">
      <c r="B222" s="8"/>
      <c r="C222" s="29"/>
      <c r="D222" s="29"/>
      <c r="E222" s="9" t="s">
        <v>71</v>
      </c>
      <c r="F222" s="10" t="s">
        <v>72</v>
      </c>
      <c r="G222" s="30" t="s">
        <v>343</v>
      </c>
      <c r="H222" s="30"/>
      <c r="I222" s="30"/>
      <c r="J222" s="13">
        <v>25935</v>
      </c>
      <c r="K222" s="17">
        <f t="shared" si="14"/>
        <v>0.11630044843049327</v>
      </c>
    </row>
    <row r="223" spans="2:11" ht="16.5" customHeight="1">
      <c r="B223" s="8"/>
      <c r="C223" s="29"/>
      <c r="D223" s="29"/>
      <c r="E223" s="9" t="s">
        <v>74</v>
      </c>
      <c r="F223" s="10" t="s">
        <v>75</v>
      </c>
      <c r="G223" s="30" t="s">
        <v>92</v>
      </c>
      <c r="H223" s="30"/>
      <c r="I223" s="30"/>
      <c r="J223" s="13">
        <v>110</v>
      </c>
      <c r="K223" s="17">
        <f t="shared" si="14"/>
        <v>0.11</v>
      </c>
    </row>
    <row r="224" spans="2:11" ht="16.5" customHeight="1">
      <c r="B224" s="8"/>
      <c r="C224" s="29"/>
      <c r="D224" s="29"/>
      <c r="E224" s="9" t="s">
        <v>9</v>
      </c>
      <c r="F224" s="10" t="s">
        <v>10</v>
      </c>
      <c r="G224" s="30" t="s">
        <v>344</v>
      </c>
      <c r="H224" s="30"/>
      <c r="I224" s="30"/>
      <c r="J224" s="13">
        <v>8344</v>
      </c>
      <c r="K224" s="17">
        <f t="shared" si="14"/>
        <v>0.6953333333333334</v>
      </c>
    </row>
    <row r="225" spans="2:11" ht="19.5" customHeight="1">
      <c r="B225" s="8"/>
      <c r="C225" s="29"/>
      <c r="D225" s="29"/>
      <c r="E225" s="9" t="s">
        <v>81</v>
      </c>
      <c r="F225" s="10" t="s">
        <v>82</v>
      </c>
      <c r="G225" s="30" t="s">
        <v>345</v>
      </c>
      <c r="H225" s="30"/>
      <c r="I225" s="30"/>
      <c r="J225" s="13">
        <v>316</v>
      </c>
      <c r="K225" s="17">
        <f t="shared" si="14"/>
        <v>0.18588235294117647</v>
      </c>
    </row>
    <row r="226" spans="2:11" ht="19.5" customHeight="1">
      <c r="B226" s="8"/>
      <c r="C226" s="29"/>
      <c r="D226" s="29"/>
      <c r="E226" s="9" t="s">
        <v>84</v>
      </c>
      <c r="F226" s="10" t="s">
        <v>85</v>
      </c>
      <c r="G226" s="30" t="s">
        <v>346</v>
      </c>
      <c r="H226" s="30"/>
      <c r="I226" s="30"/>
      <c r="J226" s="13">
        <v>88</v>
      </c>
      <c r="K226" s="17">
        <f t="shared" si="14"/>
        <v>0.0704</v>
      </c>
    </row>
    <row r="227" spans="2:11" ht="16.5" customHeight="1">
      <c r="B227" s="8"/>
      <c r="C227" s="29"/>
      <c r="D227" s="29"/>
      <c r="E227" s="9" t="s">
        <v>90</v>
      </c>
      <c r="F227" s="10" t="s">
        <v>91</v>
      </c>
      <c r="G227" s="30" t="s">
        <v>83</v>
      </c>
      <c r="H227" s="30"/>
      <c r="I227" s="30"/>
      <c r="J227" s="13">
        <v>1863</v>
      </c>
      <c r="K227" s="17">
        <f t="shared" si="14"/>
        <v>0.9315</v>
      </c>
    </row>
    <row r="228" spans="2:11" ht="16.5" customHeight="1">
      <c r="B228" s="8"/>
      <c r="C228" s="29"/>
      <c r="D228" s="29"/>
      <c r="E228" s="9" t="s">
        <v>93</v>
      </c>
      <c r="F228" s="10" t="s">
        <v>94</v>
      </c>
      <c r="G228" s="30" t="s">
        <v>347</v>
      </c>
      <c r="H228" s="30"/>
      <c r="I228" s="30"/>
      <c r="J228" s="13">
        <v>367</v>
      </c>
      <c r="K228" s="17">
        <f t="shared" si="14"/>
        <v>0.2621428571428571</v>
      </c>
    </row>
    <row r="229" spans="2:11" ht="16.5" customHeight="1">
      <c r="B229" s="8"/>
      <c r="C229" s="29"/>
      <c r="D229" s="29"/>
      <c r="E229" s="9" t="s">
        <v>96</v>
      </c>
      <c r="F229" s="10" t="s">
        <v>97</v>
      </c>
      <c r="G229" s="30" t="s">
        <v>348</v>
      </c>
      <c r="H229" s="30"/>
      <c r="I229" s="30"/>
      <c r="J229" s="13">
        <v>38443</v>
      </c>
      <c r="K229" s="17">
        <f t="shared" si="14"/>
        <v>0.7330434948420189</v>
      </c>
    </row>
    <row r="230" spans="2:11" ht="16.5" customHeight="1">
      <c r="B230" s="8"/>
      <c r="C230" s="29"/>
      <c r="D230" s="29"/>
      <c r="E230" s="9" t="s">
        <v>102</v>
      </c>
      <c r="F230" s="10" t="s">
        <v>103</v>
      </c>
      <c r="G230" s="30" t="s">
        <v>238</v>
      </c>
      <c r="H230" s="30"/>
      <c r="I230" s="30"/>
      <c r="J230" s="13">
        <v>408</v>
      </c>
      <c r="K230" s="17">
        <f t="shared" si="14"/>
        <v>0.136</v>
      </c>
    </row>
    <row r="231" spans="2:11" ht="16.5" customHeight="1">
      <c r="B231" s="8"/>
      <c r="C231" s="29"/>
      <c r="D231" s="29"/>
      <c r="E231" s="9" t="s">
        <v>349</v>
      </c>
      <c r="F231" s="10" t="s">
        <v>350</v>
      </c>
      <c r="G231" s="30" t="s">
        <v>351</v>
      </c>
      <c r="H231" s="30"/>
      <c r="I231" s="30"/>
      <c r="J231" s="13">
        <v>6725</v>
      </c>
      <c r="K231" s="17">
        <f t="shared" si="14"/>
        <v>0.4495320855614973</v>
      </c>
    </row>
    <row r="232" spans="2:11" ht="16.5" customHeight="1">
      <c r="B232" s="5"/>
      <c r="C232" s="27" t="s">
        <v>352</v>
      </c>
      <c r="D232" s="27"/>
      <c r="E232" s="6"/>
      <c r="F232" s="7" t="s">
        <v>353</v>
      </c>
      <c r="G232" s="28" t="s">
        <v>354</v>
      </c>
      <c r="H232" s="28"/>
      <c r="I232" s="28"/>
      <c r="J232" s="12">
        <f>J233+J234+J235+J236+J237+J238+J239+J240+J241+J242+J243+J244+J245+J246+J247</f>
        <v>192251</v>
      </c>
      <c r="K232" s="16">
        <f>J232/G232</f>
        <v>0.5659068297019327</v>
      </c>
    </row>
    <row r="233" spans="2:11" ht="16.5" customHeight="1">
      <c r="B233" s="8"/>
      <c r="C233" s="29"/>
      <c r="D233" s="29"/>
      <c r="E233" s="9" t="s">
        <v>47</v>
      </c>
      <c r="F233" s="10" t="s">
        <v>48</v>
      </c>
      <c r="G233" s="30" t="s">
        <v>92</v>
      </c>
      <c r="H233" s="30"/>
      <c r="I233" s="30"/>
      <c r="J233" s="13">
        <v>0</v>
      </c>
      <c r="K233" s="17">
        <f aca="true" t="shared" si="15" ref="K233:K246">J233/G233</f>
        <v>0</v>
      </c>
    </row>
    <row r="234" spans="2:11" ht="16.5" customHeight="1">
      <c r="B234" s="8"/>
      <c r="C234" s="29"/>
      <c r="D234" s="29"/>
      <c r="E234" s="9" t="s">
        <v>50</v>
      </c>
      <c r="F234" s="10" t="s">
        <v>51</v>
      </c>
      <c r="G234" s="30" t="s">
        <v>355</v>
      </c>
      <c r="H234" s="30"/>
      <c r="I234" s="30"/>
      <c r="J234" s="13">
        <v>82903</v>
      </c>
      <c r="K234" s="17">
        <f t="shared" si="15"/>
        <v>0.43119132447403324</v>
      </c>
    </row>
    <row r="235" spans="2:11" ht="16.5" customHeight="1">
      <c r="B235" s="8"/>
      <c r="C235" s="29"/>
      <c r="D235" s="29"/>
      <c r="E235" s="9" t="s">
        <v>53</v>
      </c>
      <c r="F235" s="10" t="s">
        <v>54</v>
      </c>
      <c r="G235" s="30" t="s">
        <v>356</v>
      </c>
      <c r="H235" s="30"/>
      <c r="I235" s="30"/>
      <c r="J235" s="13">
        <v>15334</v>
      </c>
      <c r="K235" s="17">
        <f t="shared" si="15"/>
        <v>1</v>
      </c>
    </row>
    <row r="236" spans="2:11" ht="16.5" customHeight="1">
      <c r="B236" s="8"/>
      <c r="C236" s="29"/>
      <c r="D236" s="29"/>
      <c r="E236" s="9" t="s">
        <v>56</v>
      </c>
      <c r="F236" s="10" t="s">
        <v>57</v>
      </c>
      <c r="G236" s="30" t="s">
        <v>357</v>
      </c>
      <c r="H236" s="30"/>
      <c r="I236" s="30"/>
      <c r="J236" s="13">
        <v>16609</v>
      </c>
      <c r="K236" s="17">
        <f t="shared" si="15"/>
        <v>0.46932662691796884</v>
      </c>
    </row>
    <row r="237" spans="2:11" ht="16.5" customHeight="1">
      <c r="B237" s="8"/>
      <c r="C237" s="29"/>
      <c r="D237" s="29"/>
      <c r="E237" s="9" t="s">
        <v>59</v>
      </c>
      <c r="F237" s="10" t="s">
        <v>60</v>
      </c>
      <c r="G237" s="30" t="s">
        <v>358</v>
      </c>
      <c r="H237" s="30"/>
      <c r="I237" s="30"/>
      <c r="J237" s="13">
        <v>2372</v>
      </c>
      <c r="K237" s="17">
        <f t="shared" si="15"/>
        <v>0.47026169706582077</v>
      </c>
    </row>
    <row r="238" spans="2:11" ht="16.5" customHeight="1">
      <c r="B238" s="8"/>
      <c r="C238" s="29"/>
      <c r="D238" s="29"/>
      <c r="E238" s="9" t="s">
        <v>36</v>
      </c>
      <c r="F238" s="10" t="s">
        <v>37</v>
      </c>
      <c r="G238" s="30" t="s">
        <v>184</v>
      </c>
      <c r="H238" s="30"/>
      <c r="I238" s="30"/>
      <c r="J238" s="13">
        <v>3000</v>
      </c>
      <c r="K238" s="17">
        <f t="shared" si="15"/>
        <v>0.75</v>
      </c>
    </row>
    <row r="239" spans="2:11" ht="16.5" customHeight="1">
      <c r="B239" s="8"/>
      <c r="C239" s="29"/>
      <c r="D239" s="29"/>
      <c r="E239" s="9" t="s">
        <v>62</v>
      </c>
      <c r="F239" s="10" t="s">
        <v>63</v>
      </c>
      <c r="G239" s="30" t="s">
        <v>359</v>
      </c>
      <c r="H239" s="30"/>
      <c r="I239" s="30"/>
      <c r="J239" s="13">
        <v>10631</v>
      </c>
      <c r="K239" s="17">
        <f t="shared" si="15"/>
        <v>0.8404616965768045</v>
      </c>
    </row>
    <row r="240" spans="2:11" ht="16.5" customHeight="1">
      <c r="B240" s="8"/>
      <c r="C240" s="29"/>
      <c r="D240" s="29"/>
      <c r="E240" s="9" t="s">
        <v>65</v>
      </c>
      <c r="F240" s="10" t="s">
        <v>66</v>
      </c>
      <c r="G240" s="30" t="s">
        <v>67</v>
      </c>
      <c r="H240" s="30"/>
      <c r="I240" s="30"/>
      <c r="J240" s="13">
        <v>0</v>
      </c>
      <c r="K240" s="17">
        <f t="shared" si="15"/>
        <v>0</v>
      </c>
    </row>
    <row r="241" spans="2:11" ht="16.5" customHeight="1">
      <c r="B241" s="8"/>
      <c r="C241" s="29"/>
      <c r="D241" s="29"/>
      <c r="E241" s="9" t="s">
        <v>68</v>
      </c>
      <c r="F241" s="10" t="s">
        <v>69</v>
      </c>
      <c r="G241" s="30" t="s">
        <v>360</v>
      </c>
      <c r="H241" s="30"/>
      <c r="I241" s="30"/>
      <c r="J241" s="13">
        <v>35189</v>
      </c>
      <c r="K241" s="17">
        <f t="shared" si="15"/>
        <v>0.879725</v>
      </c>
    </row>
    <row r="242" spans="2:11" ht="16.5" customHeight="1">
      <c r="B242" s="8"/>
      <c r="C242" s="29"/>
      <c r="D242" s="29"/>
      <c r="E242" s="9" t="s">
        <v>71</v>
      </c>
      <c r="F242" s="10" t="s">
        <v>72</v>
      </c>
      <c r="G242" s="30" t="s">
        <v>38</v>
      </c>
      <c r="H242" s="30"/>
      <c r="I242" s="30"/>
      <c r="J242" s="13">
        <v>0</v>
      </c>
      <c r="K242" s="17">
        <f t="shared" si="15"/>
        <v>0</v>
      </c>
    </row>
    <row r="243" spans="2:11" ht="16.5" customHeight="1">
      <c r="B243" s="8"/>
      <c r="C243" s="29"/>
      <c r="D243" s="29"/>
      <c r="E243" s="9" t="s">
        <v>74</v>
      </c>
      <c r="F243" s="10" t="s">
        <v>75</v>
      </c>
      <c r="G243" s="30" t="s">
        <v>67</v>
      </c>
      <c r="H243" s="30"/>
      <c r="I243" s="30"/>
      <c r="J243" s="13">
        <v>0</v>
      </c>
      <c r="K243" s="17">
        <f t="shared" si="15"/>
        <v>0</v>
      </c>
    </row>
    <row r="244" spans="2:11" ht="16.5" customHeight="1">
      <c r="B244" s="8"/>
      <c r="C244" s="29"/>
      <c r="D244" s="29"/>
      <c r="E244" s="9" t="s">
        <v>9</v>
      </c>
      <c r="F244" s="10" t="s">
        <v>10</v>
      </c>
      <c r="G244" s="30" t="s">
        <v>361</v>
      </c>
      <c r="H244" s="30"/>
      <c r="I244" s="30"/>
      <c r="J244" s="13">
        <v>10406</v>
      </c>
      <c r="K244" s="17">
        <f t="shared" si="15"/>
        <v>0.9910476190476191</v>
      </c>
    </row>
    <row r="245" spans="2:11" ht="16.5" customHeight="1">
      <c r="B245" s="8"/>
      <c r="C245" s="29"/>
      <c r="D245" s="29"/>
      <c r="E245" s="9" t="s">
        <v>90</v>
      </c>
      <c r="F245" s="10" t="s">
        <v>91</v>
      </c>
      <c r="G245" s="30" t="s">
        <v>110</v>
      </c>
      <c r="H245" s="30"/>
      <c r="I245" s="30"/>
      <c r="J245" s="13">
        <v>500</v>
      </c>
      <c r="K245" s="17">
        <f t="shared" si="15"/>
        <v>1</v>
      </c>
    </row>
    <row r="246" spans="2:11" ht="16.5" customHeight="1">
      <c r="B246" s="8"/>
      <c r="C246" s="29"/>
      <c r="D246" s="29"/>
      <c r="E246" s="9" t="s">
        <v>96</v>
      </c>
      <c r="F246" s="10" t="s">
        <v>97</v>
      </c>
      <c r="G246" s="30" t="s">
        <v>362</v>
      </c>
      <c r="H246" s="30"/>
      <c r="I246" s="30"/>
      <c r="J246" s="13">
        <v>14141</v>
      </c>
      <c r="K246" s="17">
        <f t="shared" si="15"/>
        <v>1</v>
      </c>
    </row>
    <row r="247" spans="2:11" ht="16.5" customHeight="1">
      <c r="B247" s="8"/>
      <c r="C247" s="29"/>
      <c r="D247" s="29"/>
      <c r="E247" s="9" t="s">
        <v>102</v>
      </c>
      <c r="F247" s="10" t="s">
        <v>103</v>
      </c>
      <c r="G247" s="30" t="s">
        <v>363</v>
      </c>
      <c r="H247" s="30"/>
      <c r="I247" s="30"/>
      <c r="J247" s="13">
        <v>1166</v>
      </c>
      <c r="K247" s="17">
        <f>J247/G247</f>
        <v>0.35333333333333333</v>
      </c>
    </row>
    <row r="248" spans="2:11" ht="16.5" customHeight="1">
      <c r="B248" s="5"/>
      <c r="C248" s="27" t="s">
        <v>364</v>
      </c>
      <c r="D248" s="27"/>
      <c r="E248" s="6"/>
      <c r="F248" s="7" t="s">
        <v>365</v>
      </c>
      <c r="G248" s="28" t="s">
        <v>366</v>
      </c>
      <c r="H248" s="28"/>
      <c r="I248" s="28"/>
      <c r="J248" s="12">
        <f>J249+J250+J251+J252+J253+J254+J255+J256+J257+J258+J259+J260+J261+J262+J263+J264+J265+J266+J267</f>
        <v>612768</v>
      </c>
      <c r="K248" s="16">
        <f>J248/G248</f>
        <v>0.5136164070790229</v>
      </c>
    </row>
    <row r="249" spans="2:11" ht="16.5" customHeight="1">
      <c r="B249" s="8"/>
      <c r="C249" s="29"/>
      <c r="D249" s="29"/>
      <c r="E249" s="9" t="s">
        <v>47</v>
      </c>
      <c r="F249" s="10" t="s">
        <v>48</v>
      </c>
      <c r="G249" s="30" t="s">
        <v>367</v>
      </c>
      <c r="H249" s="30"/>
      <c r="I249" s="30"/>
      <c r="J249" s="13">
        <v>66</v>
      </c>
      <c r="K249" s="17">
        <f aca="true" t="shared" si="16" ref="K249:K267">J249/G249</f>
        <v>0.028695652173913042</v>
      </c>
    </row>
    <row r="250" spans="2:11" ht="16.5" customHeight="1">
      <c r="B250" s="8"/>
      <c r="C250" s="29"/>
      <c r="D250" s="29"/>
      <c r="E250" s="9" t="s">
        <v>50</v>
      </c>
      <c r="F250" s="10" t="s">
        <v>51</v>
      </c>
      <c r="G250" s="30" t="s">
        <v>368</v>
      </c>
      <c r="H250" s="30"/>
      <c r="I250" s="30"/>
      <c r="J250" s="13">
        <v>416352</v>
      </c>
      <c r="K250" s="17">
        <f t="shared" si="16"/>
        <v>0.5105011801489746</v>
      </c>
    </row>
    <row r="251" spans="2:11" ht="16.5" customHeight="1">
      <c r="B251" s="8"/>
      <c r="C251" s="29"/>
      <c r="D251" s="29"/>
      <c r="E251" s="9" t="s">
        <v>53</v>
      </c>
      <c r="F251" s="10" t="s">
        <v>54</v>
      </c>
      <c r="G251" s="30" t="s">
        <v>369</v>
      </c>
      <c r="H251" s="30"/>
      <c r="I251" s="30"/>
      <c r="J251" s="13">
        <v>62822</v>
      </c>
      <c r="K251" s="17">
        <f t="shared" si="16"/>
        <v>0.9518196418290354</v>
      </c>
    </row>
    <row r="252" spans="2:11" ht="16.5" customHeight="1">
      <c r="B252" s="8"/>
      <c r="C252" s="29"/>
      <c r="D252" s="29"/>
      <c r="E252" s="9" t="s">
        <v>56</v>
      </c>
      <c r="F252" s="10" t="s">
        <v>57</v>
      </c>
      <c r="G252" s="30" t="s">
        <v>370</v>
      </c>
      <c r="H252" s="30"/>
      <c r="I252" s="30"/>
      <c r="J252" s="13">
        <v>80458</v>
      </c>
      <c r="K252" s="17">
        <f t="shared" si="16"/>
        <v>0.5281059651333754</v>
      </c>
    </row>
    <row r="253" spans="2:11" ht="16.5" customHeight="1">
      <c r="B253" s="8"/>
      <c r="C253" s="29"/>
      <c r="D253" s="29"/>
      <c r="E253" s="9" t="s">
        <v>59</v>
      </c>
      <c r="F253" s="10" t="s">
        <v>60</v>
      </c>
      <c r="G253" s="30" t="s">
        <v>371</v>
      </c>
      <c r="H253" s="30"/>
      <c r="I253" s="30"/>
      <c r="J253" s="13">
        <v>9339</v>
      </c>
      <c r="K253" s="17">
        <f t="shared" si="16"/>
        <v>0.43685096828515296</v>
      </c>
    </row>
    <row r="254" spans="2:11" ht="16.5" customHeight="1">
      <c r="B254" s="8"/>
      <c r="C254" s="29"/>
      <c r="D254" s="29"/>
      <c r="E254" s="9" t="s">
        <v>62</v>
      </c>
      <c r="F254" s="10" t="s">
        <v>63</v>
      </c>
      <c r="G254" s="30" t="s">
        <v>372</v>
      </c>
      <c r="H254" s="30"/>
      <c r="I254" s="30"/>
      <c r="J254" s="13">
        <v>2992</v>
      </c>
      <c r="K254" s="17">
        <f t="shared" si="16"/>
        <v>0.31494736842105264</v>
      </c>
    </row>
    <row r="255" spans="2:11" ht="16.5" customHeight="1">
      <c r="B255" s="8"/>
      <c r="C255" s="29"/>
      <c r="D255" s="29"/>
      <c r="E255" s="9" t="s">
        <v>143</v>
      </c>
      <c r="F255" s="10" t="s">
        <v>144</v>
      </c>
      <c r="G255" s="30" t="s">
        <v>340</v>
      </c>
      <c r="H255" s="30"/>
      <c r="I255" s="30"/>
      <c r="J255" s="13">
        <v>159</v>
      </c>
      <c r="K255" s="17">
        <f t="shared" si="16"/>
        <v>0.004441340782122905</v>
      </c>
    </row>
    <row r="256" spans="2:11" ht="16.5" customHeight="1">
      <c r="B256" s="8"/>
      <c r="C256" s="29"/>
      <c r="D256" s="29"/>
      <c r="E256" s="9" t="s">
        <v>68</v>
      </c>
      <c r="F256" s="10" t="s">
        <v>69</v>
      </c>
      <c r="G256" s="30" t="s">
        <v>299</v>
      </c>
      <c r="H256" s="30"/>
      <c r="I256" s="30"/>
      <c r="J256" s="13">
        <v>1751</v>
      </c>
      <c r="K256" s="17">
        <f t="shared" si="16"/>
        <v>0.25014285714285717</v>
      </c>
    </row>
    <row r="257" spans="2:11" ht="16.5" customHeight="1">
      <c r="B257" s="8"/>
      <c r="C257" s="29"/>
      <c r="D257" s="29"/>
      <c r="E257" s="9" t="s">
        <v>71</v>
      </c>
      <c r="F257" s="10" t="s">
        <v>72</v>
      </c>
      <c r="G257" s="30" t="s">
        <v>344</v>
      </c>
      <c r="H257" s="30"/>
      <c r="I257" s="30"/>
      <c r="J257" s="13">
        <v>0</v>
      </c>
      <c r="K257" s="17">
        <f t="shared" si="16"/>
        <v>0</v>
      </c>
    </row>
    <row r="258" spans="2:11" ht="16.5" customHeight="1">
      <c r="B258" s="8"/>
      <c r="C258" s="29"/>
      <c r="D258" s="29"/>
      <c r="E258" s="9" t="s">
        <v>74</v>
      </c>
      <c r="F258" s="10" t="s">
        <v>75</v>
      </c>
      <c r="G258" s="30" t="s">
        <v>373</v>
      </c>
      <c r="H258" s="30"/>
      <c r="I258" s="30"/>
      <c r="J258" s="13">
        <v>0</v>
      </c>
      <c r="K258" s="17">
        <f t="shared" si="16"/>
        <v>0</v>
      </c>
    </row>
    <row r="259" spans="2:11" ht="16.5" customHeight="1">
      <c r="B259" s="8"/>
      <c r="C259" s="29"/>
      <c r="D259" s="29"/>
      <c r="E259" s="9" t="s">
        <v>9</v>
      </c>
      <c r="F259" s="10" t="s">
        <v>10</v>
      </c>
      <c r="G259" s="30" t="s">
        <v>374</v>
      </c>
      <c r="H259" s="30"/>
      <c r="I259" s="30"/>
      <c r="J259" s="13">
        <v>15</v>
      </c>
      <c r="K259" s="17">
        <f t="shared" si="16"/>
        <v>0.001829268292682927</v>
      </c>
    </row>
    <row r="260" spans="2:11" ht="16.5" customHeight="1">
      <c r="B260" s="8"/>
      <c r="C260" s="29"/>
      <c r="D260" s="29"/>
      <c r="E260" s="9" t="s">
        <v>78</v>
      </c>
      <c r="F260" s="10" t="s">
        <v>79</v>
      </c>
      <c r="G260" s="30" t="s">
        <v>375</v>
      </c>
      <c r="H260" s="30"/>
      <c r="I260" s="30"/>
      <c r="J260" s="13">
        <v>175</v>
      </c>
      <c r="K260" s="17">
        <f t="shared" si="16"/>
        <v>0.4375</v>
      </c>
    </row>
    <row r="261" spans="2:11" ht="19.5" customHeight="1">
      <c r="B261" s="8"/>
      <c r="C261" s="29"/>
      <c r="D261" s="29"/>
      <c r="E261" s="9" t="s">
        <v>81</v>
      </c>
      <c r="F261" s="10" t="s">
        <v>82</v>
      </c>
      <c r="G261" s="30" t="s">
        <v>376</v>
      </c>
      <c r="H261" s="30"/>
      <c r="I261" s="30"/>
      <c r="J261" s="13">
        <v>116</v>
      </c>
      <c r="K261" s="17">
        <f t="shared" si="16"/>
        <v>0.10545454545454545</v>
      </c>
    </row>
    <row r="262" spans="2:11" ht="19.5" customHeight="1">
      <c r="B262" s="8"/>
      <c r="C262" s="29"/>
      <c r="D262" s="29"/>
      <c r="E262" s="9" t="s">
        <v>84</v>
      </c>
      <c r="F262" s="10" t="s">
        <v>85</v>
      </c>
      <c r="G262" s="30" t="s">
        <v>80</v>
      </c>
      <c r="H262" s="30"/>
      <c r="I262" s="30"/>
      <c r="J262" s="13">
        <v>579</v>
      </c>
      <c r="K262" s="17">
        <f t="shared" si="16"/>
        <v>0.4825</v>
      </c>
    </row>
    <row r="263" spans="2:11" ht="16.5" customHeight="1">
      <c r="B263" s="8"/>
      <c r="C263" s="29"/>
      <c r="D263" s="29"/>
      <c r="E263" s="9" t="s">
        <v>90</v>
      </c>
      <c r="F263" s="10" t="s">
        <v>91</v>
      </c>
      <c r="G263" s="30" t="s">
        <v>377</v>
      </c>
      <c r="H263" s="30"/>
      <c r="I263" s="30"/>
      <c r="J263" s="13">
        <v>900</v>
      </c>
      <c r="K263" s="17">
        <f t="shared" si="16"/>
        <v>1</v>
      </c>
    </row>
    <row r="264" spans="2:11" ht="16.5" customHeight="1">
      <c r="B264" s="8"/>
      <c r="C264" s="29"/>
      <c r="D264" s="29"/>
      <c r="E264" s="9" t="s">
        <v>93</v>
      </c>
      <c r="F264" s="10" t="s">
        <v>94</v>
      </c>
      <c r="G264" s="30" t="s">
        <v>378</v>
      </c>
      <c r="H264" s="30"/>
      <c r="I264" s="30"/>
      <c r="J264" s="13">
        <v>0</v>
      </c>
      <c r="K264" s="17">
        <f t="shared" si="16"/>
        <v>0</v>
      </c>
    </row>
    <row r="265" spans="2:11" ht="16.5" customHeight="1">
      <c r="B265" s="8"/>
      <c r="C265" s="29"/>
      <c r="D265" s="29"/>
      <c r="E265" s="9" t="s">
        <v>96</v>
      </c>
      <c r="F265" s="10" t="s">
        <v>97</v>
      </c>
      <c r="G265" s="30" t="s">
        <v>379</v>
      </c>
      <c r="H265" s="30"/>
      <c r="I265" s="30"/>
      <c r="J265" s="13">
        <v>30335</v>
      </c>
      <c r="K265" s="17">
        <f t="shared" si="16"/>
        <v>0.6842223976542235</v>
      </c>
    </row>
    <row r="266" spans="2:11" ht="16.5" customHeight="1">
      <c r="B266" s="8"/>
      <c r="C266" s="29"/>
      <c r="D266" s="29"/>
      <c r="E266" s="9" t="s">
        <v>102</v>
      </c>
      <c r="F266" s="10" t="s">
        <v>103</v>
      </c>
      <c r="G266" s="30" t="s">
        <v>110</v>
      </c>
      <c r="H266" s="30"/>
      <c r="I266" s="30"/>
      <c r="J266" s="13">
        <v>68</v>
      </c>
      <c r="K266" s="17">
        <f t="shared" si="16"/>
        <v>0.136</v>
      </c>
    </row>
    <row r="267" spans="2:11" ht="16.5" customHeight="1">
      <c r="B267" s="8"/>
      <c r="C267" s="29"/>
      <c r="D267" s="29"/>
      <c r="E267" s="9" t="s">
        <v>349</v>
      </c>
      <c r="F267" s="10" t="s">
        <v>350</v>
      </c>
      <c r="G267" s="30" t="s">
        <v>380</v>
      </c>
      <c r="H267" s="30"/>
      <c r="I267" s="30"/>
      <c r="J267" s="13">
        <v>6641</v>
      </c>
      <c r="K267" s="17">
        <f t="shared" si="16"/>
        <v>0.5311100447856686</v>
      </c>
    </row>
    <row r="268" spans="2:11" ht="16.5" customHeight="1">
      <c r="B268" s="5"/>
      <c r="C268" s="27" t="s">
        <v>381</v>
      </c>
      <c r="D268" s="27"/>
      <c r="E268" s="6"/>
      <c r="F268" s="7" t="s">
        <v>382</v>
      </c>
      <c r="G268" s="28" t="s">
        <v>383</v>
      </c>
      <c r="H268" s="28"/>
      <c r="I268" s="28"/>
      <c r="J268" s="12">
        <f>J269+J270+J271+J272+J273+J274+J275+J276+J277+J278+J279+J280+J281+J282+J283+J284+J285+J286+J287+J288+J289+J290+J291</f>
        <v>2607711</v>
      </c>
      <c r="K268" s="16">
        <f>J268/G268</f>
        <v>0.5662523533128783</v>
      </c>
    </row>
    <row r="269" spans="2:11" ht="19.5" customHeight="1">
      <c r="B269" s="8"/>
      <c r="C269" s="29"/>
      <c r="D269" s="29"/>
      <c r="E269" s="9" t="s">
        <v>384</v>
      </c>
      <c r="F269" s="10" t="s">
        <v>385</v>
      </c>
      <c r="G269" s="30" t="s">
        <v>386</v>
      </c>
      <c r="H269" s="30"/>
      <c r="I269" s="30"/>
      <c r="J269" s="13">
        <v>81708</v>
      </c>
      <c r="K269" s="17">
        <f aca="true" t="shared" si="17" ref="K269:K291">J269/G269</f>
        <v>0.2969256486663275</v>
      </c>
    </row>
    <row r="270" spans="2:11" ht="16.5" customHeight="1">
      <c r="B270" s="8"/>
      <c r="C270" s="29"/>
      <c r="D270" s="29"/>
      <c r="E270" s="9" t="s">
        <v>47</v>
      </c>
      <c r="F270" s="10" t="s">
        <v>48</v>
      </c>
      <c r="G270" s="30" t="s">
        <v>359</v>
      </c>
      <c r="H270" s="30"/>
      <c r="I270" s="30"/>
      <c r="J270" s="13">
        <v>942</v>
      </c>
      <c r="K270" s="17">
        <f t="shared" si="17"/>
        <v>0.07447229029962843</v>
      </c>
    </row>
    <row r="271" spans="2:11" ht="16.5" customHeight="1">
      <c r="B271" s="8"/>
      <c r="C271" s="29"/>
      <c r="D271" s="29"/>
      <c r="E271" s="9" t="s">
        <v>50</v>
      </c>
      <c r="F271" s="10" t="s">
        <v>51</v>
      </c>
      <c r="G271" s="30" t="s">
        <v>387</v>
      </c>
      <c r="H271" s="30"/>
      <c r="I271" s="30"/>
      <c r="J271" s="13">
        <v>1575106</v>
      </c>
      <c r="K271" s="17">
        <f t="shared" si="17"/>
        <v>0.592261115805013</v>
      </c>
    </row>
    <row r="272" spans="2:11" ht="16.5" customHeight="1">
      <c r="B272" s="8"/>
      <c r="C272" s="29"/>
      <c r="D272" s="29"/>
      <c r="E272" s="9" t="s">
        <v>53</v>
      </c>
      <c r="F272" s="10" t="s">
        <v>54</v>
      </c>
      <c r="G272" s="30" t="s">
        <v>388</v>
      </c>
      <c r="H272" s="30"/>
      <c r="I272" s="30"/>
      <c r="J272" s="13">
        <v>263589</v>
      </c>
      <c r="K272" s="17">
        <f t="shared" si="17"/>
        <v>0.9995563240881892</v>
      </c>
    </row>
    <row r="273" spans="2:11" ht="16.5" customHeight="1">
      <c r="B273" s="8"/>
      <c r="C273" s="29"/>
      <c r="D273" s="29"/>
      <c r="E273" s="9" t="s">
        <v>56</v>
      </c>
      <c r="F273" s="10" t="s">
        <v>57</v>
      </c>
      <c r="G273" s="30" t="s">
        <v>389</v>
      </c>
      <c r="H273" s="30"/>
      <c r="I273" s="30"/>
      <c r="J273" s="13">
        <v>292173</v>
      </c>
      <c r="K273" s="17">
        <f t="shared" si="17"/>
        <v>0.5924687465147168</v>
      </c>
    </row>
    <row r="274" spans="2:11" ht="16.5" customHeight="1">
      <c r="B274" s="8"/>
      <c r="C274" s="29"/>
      <c r="D274" s="29"/>
      <c r="E274" s="9" t="s">
        <v>59</v>
      </c>
      <c r="F274" s="10" t="s">
        <v>60</v>
      </c>
      <c r="G274" s="30" t="s">
        <v>390</v>
      </c>
      <c r="H274" s="30"/>
      <c r="I274" s="30"/>
      <c r="J274" s="13">
        <v>38328</v>
      </c>
      <c r="K274" s="17">
        <f t="shared" si="17"/>
        <v>0.5419376732085289</v>
      </c>
    </row>
    <row r="275" spans="2:11" ht="16.5" customHeight="1">
      <c r="B275" s="8"/>
      <c r="C275" s="29"/>
      <c r="D275" s="29"/>
      <c r="E275" s="9" t="s">
        <v>36</v>
      </c>
      <c r="F275" s="10" t="s">
        <v>37</v>
      </c>
      <c r="G275" s="30" t="s">
        <v>391</v>
      </c>
      <c r="H275" s="30"/>
      <c r="I275" s="30"/>
      <c r="J275" s="13">
        <v>756</v>
      </c>
      <c r="K275" s="17">
        <f t="shared" si="17"/>
        <v>0.11228278627654835</v>
      </c>
    </row>
    <row r="276" spans="2:11" ht="16.5" customHeight="1">
      <c r="B276" s="8"/>
      <c r="C276" s="29"/>
      <c r="D276" s="29"/>
      <c r="E276" s="9" t="s">
        <v>62</v>
      </c>
      <c r="F276" s="10" t="s">
        <v>63</v>
      </c>
      <c r="G276" s="30" t="s">
        <v>392</v>
      </c>
      <c r="H276" s="30"/>
      <c r="I276" s="30"/>
      <c r="J276" s="13">
        <v>24093</v>
      </c>
      <c r="K276" s="17">
        <f t="shared" si="17"/>
        <v>0.2617239693661398</v>
      </c>
    </row>
    <row r="277" spans="2:11" ht="16.5" customHeight="1">
      <c r="B277" s="8"/>
      <c r="C277" s="29"/>
      <c r="D277" s="29"/>
      <c r="E277" s="9" t="s">
        <v>143</v>
      </c>
      <c r="F277" s="10" t="s">
        <v>144</v>
      </c>
      <c r="G277" s="30" t="s">
        <v>393</v>
      </c>
      <c r="H277" s="30"/>
      <c r="I277" s="30"/>
      <c r="J277" s="13">
        <v>2217</v>
      </c>
      <c r="K277" s="17">
        <f t="shared" si="17"/>
        <v>0.2530821917808219</v>
      </c>
    </row>
    <row r="278" spans="2:11" ht="16.5" customHeight="1">
      <c r="B278" s="8"/>
      <c r="C278" s="29"/>
      <c r="D278" s="29"/>
      <c r="E278" s="9" t="s">
        <v>68</v>
      </c>
      <c r="F278" s="10" t="s">
        <v>69</v>
      </c>
      <c r="G278" s="30" t="s">
        <v>394</v>
      </c>
      <c r="H278" s="30"/>
      <c r="I278" s="30"/>
      <c r="J278" s="13">
        <v>170448</v>
      </c>
      <c r="K278" s="17">
        <f t="shared" si="17"/>
        <v>0.45394694790667944</v>
      </c>
    </row>
    <row r="279" spans="2:11" ht="16.5" customHeight="1">
      <c r="B279" s="8"/>
      <c r="C279" s="29"/>
      <c r="D279" s="29"/>
      <c r="E279" s="9" t="s">
        <v>71</v>
      </c>
      <c r="F279" s="10" t="s">
        <v>72</v>
      </c>
      <c r="G279" s="30" t="s">
        <v>395</v>
      </c>
      <c r="H279" s="30"/>
      <c r="I279" s="30"/>
      <c r="J279" s="13">
        <v>3321</v>
      </c>
      <c r="K279" s="17">
        <f t="shared" si="17"/>
        <v>0.06392070060629391</v>
      </c>
    </row>
    <row r="280" spans="2:11" ht="16.5" customHeight="1">
      <c r="B280" s="8"/>
      <c r="C280" s="29"/>
      <c r="D280" s="29"/>
      <c r="E280" s="9" t="s">
        <v>74</v>
      </c>
      <c r="F280" s="10" t="s">
        <v>75</v>
      </c>
      <c r="G280" s="30" t="s">
        <v>396</v>
      </c>
      <c r="H280" s="30"/>
      <c r="I280" s="30"/>
      <c r="J280" s="13">
        <v>785</v>
      </c>
      <c r="K280" s="17">
        <f t="shared" si="17"/>
        <v>0.38957816377171217</v>
      </c>
    </row>
    <row r="281" spans="2:11" ht="16.5" customHeight="1">
      <c r="B281" s="8"/>
      <c r="C281" s="29"/>
      <c r="D281" s="29"/>
      <c r="E281" s="9" t="s">
        <v>9</v>
      </c>
      <c r="F281" s="10" t="s">
        <v>10</v>
      </c>
      <c r="G281" s="30" t="s">
        <v>397</v>
      </c>
      <c r="H281" s="30"/>
      <c r="I281" s="30"/>
      <c r="J281" s="13">
        <v>29155</v>
      </c>
      <c r="K281" s="17">
        <f t="shared" si="17"/>
        <v>0.27572086513273</v>
      </c>
    </row>
    <row r="282" spans="2:11" ht="16.5" customHeight="1">
      <c r="B282" s="8"/>
      <c r="C282" s="29"/>
      <c r="D282" s="29"/>
      <c r="E282" s="9" t="s">
        <v>78</v>
      </c>
      <c r="F282" s="10" t="s">
        <v>79</v>
      </c>
      <c r="G282" s="30" t="s">
        <v>398</v>
      </c>
      <c r="H282" s="30"/>
      <c r="I282" s="30"/>
      <c r="J282" s="13">
        <v>2044</v>
      </c>
      <c r="K282" s="17">
        <f t="shared" si="17"/>
        <v>0.37002172338884864</v>
      </c>
    </row>
    <row r="283" spans="2:11" ht="19.5" customHeight="1">
      <c r="B283" s="8"/>
      <c r="C283" s="29"/>
      <c r="D283" s="29"/>
      <c r="E283" s="9" t="s">
        <v>81</v>
      </c>
      <c r="F283" s="10" t="s">
        <v>82</v>
      </c>
      <c r="G283" s="30" t="s">
        <v>80</v>
      </c>
      <c r="H283" s="30"/>
      <c r="I283" s="30"/>
      <c r="J283" s="13">
        <v>149</v>
      </c>
      <c r="K283" s="17">
        <f t="shared" si="17"/>
        <v>0.12416666666666666</v>
      </c>
    </row>
    <row r="284" spans="2:11" ht="19.5" customHeight="1">
      <c r="B284" s="8"/>
      <c r="C284" s="29"/>
      <c r="D284" s="29"/>
      <c r="E284" s="9" t="s">
        <v>84</v>
      </c>
      <c r="F284" s="10" t="s">
        <v>85</v>
      </c>
      <c r="G284" s="30" t="s">
        <v>399</v>
      </c>
      <c r="H284" s="30"/>
      <c r="I284" s="30"/>
      <c r="J284" s="13">
        <v>2662</v>
      </c>
      <c r="K284" s="17">
        <f t="shared" si="17"/>
        <v>0.2971645456575128</v>
      </c>
    </row>
    <row r="285" spans="2:11" ht="16.5" customHeight="1">
      <c r="B285" s="8"/>
      <c r="C285" s="29"/>
      <c r="D285" s="29"/>
      <c r="E285" s="9" t="s">
        <v>90</v>
      </c>
      <c r="F285" s="10" t="s">
        <v>91</v>
      </c>
      <c r="G285" s="30" t="s">
        <v>400</v>
      </c>
      <c r="H285" s="30"/>
      <c r="I285" s="30"/>
      <c r="J285" s="13">
        <v>1935</v>
      </c>
      <c r="K285" s="17">
        <f t="shared" si="17"/>
        <v>0.39090909090909093</v>
      </c>
    </row>
    <row r="286" spans="2:11" ht="16.5" customHeight="1">
      <c r="B286" s="8"/>
      <c r="C286" s="29"/>
      <c r="D286" s="29"/>
      <c r="E286" s="9" t="s">
        <v>236</v>
      </c>
      <c r="F286" s="10" t="s">
        <v>237</v>
      </c>
      <c r="G286" s="30" t="s">
        <v>401</v>
      </c>
      <c r="H286" s="30"/>
      <c r="I286" s="30"/>
      <c r="J286" s="13">
        <v>0</v>
      </c>
      <c r="K286" s="17">
        <f t="shared" si="17"/>
        <v>0</v>
      </c>
    </row>
    <row r="287" spans="2:11" ht="16.5" customHeight="1">
      <c r="B287" s="8"/>
      <c r="C287" s="29"/>
      <c r="D287" s="29"/>
      <c r="E287" s="9" t="s">
        <v>93</v>
      </c>
      <c r="F287" s="10" t="s">
        <v>94</v>
      </c>
      <c r="G287" s="30" t="s">
        <v>402</v>
      </c>
      <c r="H287" s="30"/>
      <c r="I287" s="30"/>
      <c r="J287" s="13">
        <v>3491</v>
      </c>
      <c r="K287" s="17">
        <f t="shared" si="17"/>
        <v>0.6541127974517519</v>
      </c>
    </row>
    <row r="288" spans="2:11" ht="16.5" customHeight="1">
      <c r="B288" s="8"/>
      <c r="C288" s="29"/>
      <c r="D288" s="29"/>
      <c r="E288" s="9" t="s">
        <v>96</v>
      </c>
      <c r="F288" s="10" t="s">
        <v>97</v>
      </c>
      <c r="G288" s="30" t="s">
        <v>403</v>
      </c>
      <c r="H288" s="30"/>
      <c r="I288" s="30"/>
      <c r="J288" s="13">
        <v>112239</v>
      </c>
      <c r="K288" s="17">
        <f t="shared" si="17"/>
        <v>0.7262967852150956</v>
      </c>
    </row>
    <row r="289" spans="2:11" ht="16.5" customHeight="1">
      <c r="B289" s="8"/>
      <c r="C289" s="29"/>
      <c r="D289" s="29"/>
      <c r="E289" s="9" t="s">
        <v>150</v>
      </c>
      <c r="F289" s="10" t="s">
        <v>151</v>
      </c>
      <c r="G289" s="30" t="s">
        <v>404</v>
      </c>
      <c r="H289" s="30"/>
      <c r="I289" s="30"/>
      <c r="J289" s="13">
        <v>414</v>
      </c>
      <c r="K289" s="17">
        <f t="shared" si="17"/>
        <v>0.5036496350364964</v>
      </c>
    </row>
    <row r="290" spans="2:11" ht="16.5" customHeight="1">
      <c r="B290" s="8"/>
      <c r="C290" s="29"/>
      <c r="D290" s="29"/>
      <c r="E290" s="9" t="s">
        <v>102</v>
      </c>
      <c r="F290" s="10" t="s">
        <v>103</v>
      </c>
      <c r="G290" s="30" t="s">
        <v>405</v>
      </c>
      <c r="H290" s="30"/>
      <c r="I290" s="30"/>
      <c r="J290" s="13">
        <v>2156</v>
      </c>
      <c r="K290" s="17">
        <f t="shared" si="17"/>
        <v>0.3970534069981584</v>
      </c>
    </row>
    <row r="291" spans="2:11" ht="16.5" customHeight="1">
      <c r="B291" s="8"/>
      <c r="C291" s="29"/>
      <c r="D291" s="29"/>
      <c r="E291" s="9" t="s">
        <v>111</v>
      </c>
      <c r="F291" s="10" t="s">
        <v>112</v>
      </c>
      <c r="G291" s="30" t="s">
        <v>406</v>
      </c>
      <c r="H291" s="30"/>
      <c r="I291" s="30"/>
      <c r="J291" s="13">
        <v>0</v>
      </c>
      <c r="K291" s="17">
        <f t="shared" si="17"/>
        <v>0</v>
      </c>
    </row>
    <row r="292" spans="2:11" ht="16.5" customHeight="1">
      <c r="B292" s="5"/>
      <c r="C292" s="27" t="s">
        <v>407</v>
      </c>
      <c r="D292" s="27"/>
      <c r="E292" s="6"/>
      <c r="F292" s="7" t="s">
        <v>408</v>
      </c>
      <c r="G292" s="28" t="s">
        <v>409</v>
      </c>
      <c r="H292" s="28"/>
      <c r="I292" s="28"/>
      <c r="J292" s="12">
        <f>SUM(J293:J332)</f>
        <v>7312944</v>
      </c>
      <c r="K292" s="16">
        <f>J292/G292</f>
        <v>0.5129594627751873</v>
      </c>
    </row>
    <row r="293" spans="2:11" ht="16.5" customHeight="1">
      <c r="B293" s="8"/>
      <c r="C293" s="29"/>
      <c r="D293" s="29"/>
      <c r="E293" s="9" t="s">
        <v>47</v>
      </c>
      <c r="F293" s="10" t="s">
        <v>48</v>
      </c>
      <c r="G293" s="30" t="s">
        <v>410</v>
      </c>
      <c r="H293" s="30"/>
      <c r="I293" s="30"/>
      <c r="J293" s="13">
        <v>4865</v>
      </c>
      <c r="K293" s="17">
        <f aca="true" t="shared" si="18" ref="K293:K332">J293/G293</f>
        <v>0.20556048506359065</v>
      </c>
    </row>
    <row r="294" spans="2:11" ht="16.5" customHeight="1">
      <c r="B294" s="8"/>
      <c r="C294" s="29"/>
      <c r="D294" s="29"/>
      <c r="E294" s="9" t="s">
        <v>50</v>
      </c>
      <c r="F294" s="10" t="s">
        <v>51</v>
      </c>
      <c r="G294" s="30" t="s">
        <v>411</v>
      </c>
      <c r="H294" s="30"/>
      <c r="I294" s="30"/>
      <c r="J294" s="13">
        <v>4365758</v>
      </c>
      <c r="K294" s="17">
        <f t="shared" si="18"/>
        <v>0.6589458365098869</v>
      </c>
    </row>
    <row r="295" spans="2:11" ht="16.5" customHeight="1">
      <c r="B295" s="8"/>
      <c r="C295" s="29"/>
      <c r="D295" s="29"/>
      <c r="E295" s="9" t="s">
        <v>412</v>
      </c>
      <c r="F295" s="10" t="s">
        <v>51</v>
      </c>
      <c r="G295" s="30" t="s">
        <v>413</v>
      </c>
      <c r="H295" s="30"/>
      <c r="I295" s="30"/>
      <c r="J295" s="13">
        <v>14157</v>
      </c>
      <c r="K295" s="17">
        <f t="shared" si="18"/>
        <v>0.610031456026199</v>
      </c>
    </row>
    <row r="296" spans="2:11" ht="16.5" customHeight="1">
      <c r="B296" s="8"/>
      <c r="C296" s="29"/>
      <c r="D296" s="29"/>
      <c r="E296" s="9" t="s">
        <v>414</v>
      </c>
      <c r="F296" s="10" t="s">
        <v>51</v>
      </c>
      <c r="G296" s="30" t="s">
        <v>415</v>
      </c>
      <c r="H296" s="30"/>
      <c r="I296" s="30"/>
      <c r="J296" s="13">
        <v>374</v>
      </c>
      <c r="K296" s="17">
        <f t="shared" si="18"/>
        <v>0.6091205211726385</v>
      </c>
    </row>
    <row r="297" spans="2:11" ht="16.5" customHeight="1">
      <c r="B297" s="8"/>
      <c r="C297" s="29"/>
      <c r="D297" s="29"/>
      <c r="E297" s="9" t="s">
        <v>53</v>
      </c>
      <c r="F297" s="10" t="s">
        <v>54</v>
      </c>
      <c r="G297" s="30" t="s">
        <v>416</v>
      </c>
      <c r="H297" s="30"/>
      <c r="I297" s="30"/>
      <c r="J297" s="13">
        <v>678955</v>
      </c>
      <c r="K297" s="17">
        <f t="shared" si="18"/>
        <v>0.9997894265628819</v>
      </c>
    </row>
    <row r="298" spans="2:11" ht="16.5" customHeight="1">
      <c r="B298" s="8"/>
      <c r="C298" s="29"/>
      <c r="D298" s="29"/>
      <c r="E298" s="9" t="s">
        <v>56</v>
      </c>
      <c r="F298" s="10" t="s">
        <v>57</v>
      </c>
      <c r="G298" s="30" t="s">
        <v>417</v>
      </c>
      <c r="H298" s="30"/>
      <c r="I298" s="30"/>
      <c r="J298" s="13">
        <v>799655</v>
      </c>
      <c r="K298" s="17">
        <f t="shared" si="18"/>
        <v>0.6298777509964238</v>
      </c>
    </row>
    <row r="299" spans="2:11" ht="16.5" customHeight="1">
      <c r="B299" s="8"/>
      <c r="C299" s="29"/>
      <c r="D299" s="29"/>
      <c r="E299" s="9" t="s">
        <v>418</v>
      </c>
      <c r="F299" s="10" t="s">
        <v>57</v>
      </c>
      <c r="G299" s="30" t="s">
        <v>419</v>
      </c>
      <c r="H299" s="30"/>
      <c r="I299" s="30"/>
      <c r="J299" s="13">
        <v>2548</v>
      </c>
      <c r="K299" s="17">
        <f t="shared" si="18"/>
        <v>0.4504950495049505</v>
      </c>
    </row>
    <row r="300" spans="2:11" ht="16.5" customHeight="1">
      <c r="B300" s="8"/>
      <c r="C300" s="29"/>
      <c r="D300" s="29"/>
      <c r="E300" s="9" t="s">
        <v>420</v>
      </c>
      <c r="F300" s="10" t="s">
        <v>57</v>
      </c>
      <c r="G300" s="30" t="s">
        <v>421</v>
      </c>
      <c r="H300" s="30"/>
      <c r="I300" s="30"/>
      <c r="J300" s="13">
        <v>67</v>
      </c>
      <c r="K300" s="17">
        <f t="shared" si="18"/>
        <v>0.44666666666666666</v>
      </c>
    </row>
    <row r="301" spans="2:11" ht="16.5" customHeight="1">
      <c r="B301" s="8"/>
      <c r="C301" s="29"/>
      <c r="D301" s="29"/>
      <c r="E301" s="9" t="s">
        <v>59</v>
      </c>
      <c r="F301" s="10" t="s">
        <v>60</v>
      </c>
      <c r="G301" s="30" t="s">
        <v>422</v>
      </c>
      <c r="H301" s="30"/>
      <c r="I301" s="30"/>
      <c r="J301" s="13">
        <v>98454</v>
      </c>
      <c r="K301" s="17">
        <f t="shared" si="18"/>
        <v>0.5027652240520873</v>
      </c>
    </row>
    <row r="302" spans="2:11" ht="16.5" customHeight="1">
      <c r="B302" s="8"/>
      <c r="C302" s="29"/>
      <c r="D302" s="29"/>
      <c r="E302" s="9" t="s">
        <v>423</v>
      </c>
      <c r="F302" s="10" t="s">
        <v>60</v>
      </c>
      <c r="G302" s="30" t="s">
        <v>424</v>
      </c>
      <c r="H302" s="30"/>
      <c r="I302" s="30"/>
      <c r="J302" s="13">
        <v>251</v>
      </c>
      <c r="K302" s="17">
        <f t="shared" si="18"/>
        <v>0.44190140845070425</v>
      </c>
    </row>
    <row r="303" spans="2:11" ht="16.5" customHeight="1">
      <c r="B303" s="8"/>
      <c r="C303" s="29"/>
      <c r="D303" s="29"/>
      <c r="E303" s="9" t="s">
        <v>425</v>
      </c>
      <c r="F303" s="10" t="s">
        <v>60</v>
      </c>
      <c r="G303" s="30" t="s">
        <v>426</v>
      </c>
      <c r="H303" s="30"/>
      <c r="I303" s="30"/>
      <c r="J303" s="13">
        <v>7</v>
      </c>
      <c r="K303" s="17">
        <f t="shared" si="18"/>
        <v>0.4375</v>
      </c>
    </row>
    <row r="304" spans="2:11" ht="16.5" customHeight="1">
      <c r="B304" s="8"/>
      <c r="C304" s="29"/>
      <c r="D304" s="29"/>
      <c r="E304" s="9" t="s">
        <v>36</v>
      </c>
      <c r="F304" s="10" t="s">
        <v>37</v>
      </c>
      <c r="G304" s="30" t="s">
        <v>427</v>
      </c>
      <c r="H304" s="30"/>
      <c r="I304" s="30"/>
      <c r="J304" s="13">
        <v>66482</v>
      </c>
      <c r="K304" s="17">
        <f t="shared" si="18"/>
        <v>0.8248489435352796</v>
      </c>
    </row>
    <row r="305" spans="2:11" ht="16.5" customHeight="1">
      <c r="B305" s="8"/>
      <c r="C305" s="29"/>
      <c r="D305" s="29"/>
      <c r="E305" s="9" t="s">
        <v>123</v>
      </c>
      <c r="F305" s="10" t="s">
        <v>37</v>
      </c>
      <c r="G305" s="30" t="s">
        <v>428</v>
      </c>
      <c r="H305" s="30"/>
      <c r="I305" s="30"/>
      <c r="J305" s="13">
        <v>10891</v>
      </c>
      <c r="K305" s="17">
        <f t="shared" si="18"/>
        <v>0.6257397299626544</v>
      </c>
    </row>
    <row r="306" spans="2:11" ht="16.5" customHeight="1">
      <c r="B306" s="8"/>
      <c r="C306" s="29"/>
      <c r="D306" s="29"/>
      <c r="E306" s="9" t="s">
        <v>125</v>
      </c>
      <c r="F306" s="10" t="s">
        <v>37</v>
      </c>
      <c r="G306" s="30" t="s">
        <v>429</v>
      </c>
      <c r="H306" s="30"/>
      <c r="I306" s="30"/>
      <c r="J306" s="13">
        <v>288</v>
      </c>
      <c r="K306" s="17">
        <f t="shared" si="18"/>
        <v>0.6247288503253796</v>
      </c>
    </row>
    <row r="307" spans="2:11" ht="16.5" customHeight="1">
      <c r="B307" s="8"/>
      <c r="C307" s="29"/>
      <c r="D307" s="29"/>
      <c r="E307" s="9" t="s">
        <v>62</v>
      </c>
      <c r="F307" s="10" t="s">
        <v>63</v>
      </c>
      <c r="G307" s="30" t="s">
        <v>430</v>
      </c>
      <c r="H307" s="30"/>
      <c r="I307" s="30"/>
      <c r="J307" s="13">
        <v>102196</v>
      </c>
      <c r="K307" s="17">
        <f t="shared" si="18"/>
        <v>0.4185187460327211</v>
      </c>
    </row>
    <row r="308" spans="2:11" ht="16.5" customHeight="1">
      <c r="B308" s="8"/>
      <c r="C308" s="29"/>
      <c r="D308" s="29"/>
      <c r="E308" s="9" t="s">
        <v>127</v>
      </c>
      <c r="F308" s="10" t="s">
        <v>63</v>
      </c>
      <c r="G308" s="30" t="s">
        <v>431</v>
      </c>
      <c r="H308" s="30"/>
      <c r="I308" s="30"/>
      <c r="J308" s="13">
        <v>1835</v>
      </c>
      <c r="K308" s="17">
        <f t="shared" si="18"/>
        <v>0.12490640528214553</v>
      </c>
    </row>
    <row r="309" spans="2:11" ht="16.5" customHeight="1">
      <c r="B309" s="8"/>
      <c r="C309" s="29"/>
      <c r="D309" s="29"/>
      <c r="E309" s="9" t="s">
        <v>129</v>
      </c>
      <c r="F309" s="10" t="s">
        <v>63</v>
      </c>
      <c r="G309" s="30" t="s">
        <v>432</v>
      </c>
      <c r="H309" s="30"/>
      <c r="I309" s="30"/>
      <c r="J309" s="13">
        <v>49</v>
      </c>
      <c r="K309" s="17">
        <f t="shared" si="18"/>
        <v>0.12596401028277635</v>
      </c>
    </row>
    <row r="310" spans="2:11" ht="16.5" customHeight="1">
      <c r="B310" s="8"/>
      <c r="C310" s="29"/>
      <c r="D310" s="29"/>
      <c r="E310" s="9" t="s">
        <v>65</v>
      </c>
      <c r="F310" s="10" t="s">
        <v>66</v>
      </c>
      <c r="G310" s="30" t="s">
        <v>67</v>
      </c>
      <c r="H310" s="30"/>
      <c r="I310" s="30"/>
      <c r="J310" s="13">
        <v>0</v>
      </c>
      <c r="K310" s="17">
        <f t="shared" si="18"/>
        <v>0</v>
      </c>
    </row>
    <row r="311" spans="2:11" ht="16.5" customHeight="1">
      <c r="B311" s="8"/>
      <c r="C311" s="29"/>
      <c r="D311" s="29"/>
      <c r="E311" s="9" t="s">
        <v>143</v>
      </c>
      <c r="F311" s="10" t="s">
        <v>144</v>
      </c>
      <c r="G311" s="30" t="s">
        <v>433</v>
      </c>
      <c r="H311" s="30"/>
      <c r="I311" s="30"/>
      <c r="J311" s="13">
        <v>18143</v>
      </c>
      <c r="K311" s="17">
        <f t="shared" si="18"/>
        <v>0.34584445291650784</v>
      </c>
    </row>
    <row r="312" spans="2:11" ht="16.5" customHeight="1">
      <c r="B312" s="8"/>
      <c r="C312" s="29"/>
      <c r="D312" s="29"/>
      <c r="E312" s="9" t="s">
        <v>434</v>
      </c>
      <c r="F312" s="10" t="s">
        <v>144</v>
      </c>
      <c r="G312" s="30" t="s">
        <v>435</v>
      </c>
      <c r="H312" s="30"/>
      <c r="I312" s="30"/>
      <c r="J312" s="13">
        <v>0</v>
      </c>
      <c r="K312" s="17">
        <f t="shared" si="18"/>
        <v>0</v>
      </c>
    </row>
    <row r="313" spans="2:11" ht="16.5" customHeight="1">
      <c r="B313" s="8"/>
      <c r="C313" s="29"/>
      <c r="D313" s="29"/>
      <c r="E313" s="9" t="s">
        <v>436</v>
      </c>
      <c r="F313" s="10" t="s">
        <v>144</v>
      </c>
      <c r="G313" s="30" t="s">
        <v>437</v>
      </c>
      <c r="H313" s="30"/>
      <c r="I313" s="30"/>
      <c r="J313" s="13">
        <v>0</v>
      </c>
      <c r="K313" s="17">
        <f t="shared" si="18"/>
        <v>0</v>
      </c>
    </row>
    <row r="314" spans="2:11" ht="16.5" customHeight="1">
      <c r="B314" s="8"/>
      <c r="C314" s="29"/>
      <c r="D314" s="29"/>
      <c r="E314" s="9" t="s">
        <v>68</v>
      </c>
      <c r="F314" s="10" t="s">
        <v>69</v>
      </c>
      <c r="G314" s="30" t="s">
        <v>438</v>
      </c>
      <c r="H314" s="30"/>
      <c r="I314" s="30"/>
      <c r="J314" s="13">
        <v>327356</v>
      </c>
      <c r="K314" s="17">
        <f t="shared" si="18"/>
        <v>0.4519269530451877</v>
      </c>
    </row>
    <row r="315" spans="2:11" ht="16.5" customHeight="1">
      <c r="B315" s="8"/>
      <c r="C315" s="29"/>
      <c r="D315" s="29"/>
      <c r="E315" s="9" t="s">
        <v>71</v>
      </c>
      <c r="F315" s="10" t="s">
        <v>72</v>
      </c>
      <c r="G315" s="30" t="s">
        <v>439</v>
      </c>
      <c r="H315" s="30"/>
      <c r="I315" s="30"/>
      <c r="J315" s="13">
        <v>15313</v>
      </c>
      <c r="K315" s="17">
        <f t="shared" si="18"/>
        <v>0.15135161848282677</v>
      </c>
    </row>
    <row r="316" spans="2:11" ht="16.5" customHeight="1">
      <c r="B316" s="8"/>
      <c r="C316" s="29"/>
      <c r="D316" s="29"/>
      <c r="E316" s="9" t="s">
        <v>74</v>
      </c>
      <c r="F316" s="10" t="s">
        <v>75</v>
      </c>
      <c r="G316" s="30" t="s">
        <v>440</v>
      </c>
      <c r="H316" s="30"/>
      <c r="I316" s="30"/>
      <c r="J316" s="13">
        <v>1875</v>
      </c>
      <c r="K316" s="17">
        <f t="shared" si="18"/>
        <v>0.24496995035275673</v>
      </c>
    </row>
    <row r="317" spans="2:11" ht="16.5" customHeight="1">
      <c r="B317" s="8"/>
      <c r="C317" s="29"/>
      <c r="D317" s="29"/>
      <c r="E317" s="9" t="s">
        <v>9</v>
      </c>
      <c r="F317" s="10" t="s">
        <v>10</v>
      </c>
      <c r="G317" s="30" t="s">
        <v>441</v>
      </c>
      <c r="H317" s="30"/>
      <c r="I317" s="30"/>
      <c r="J317" s="13">
        <v>114366</v>
      </c>
      <c r="K317" s="17">
        <f t="shared" si="18"/>
        <v>0.567218513485364</v>
      </c>
    </row>
    <row r="318" spans="2:11" ht="16.5" customHeight="1">
      <c r="B318" s="8"/>
      <c r="C318" s="29"/>
      <c r="D318" s="29"/>
      <c r="E318" s="9" t="s">
        <v>12</v>
      </c>
      <c r="F318" s="10" t="s">
        <v>10</v>
      </c>
      <c r="G318" s="30" t="s">
        <v>442</v>
      </c>
      <c r="H318" s="30"/>
      <c r="I318" s="30"/>
      <c r="J318" s="13">
        <v>129275</v>
      </c>
      <c r="K318" s="17">
        <f t="shared" si="18"/>
        <v>0.4189704233294658</v>
      </c>
    </row>
    <row r="319" spans="2:11" ht="16.5" customHeight="1">
      <c r="B319" s="8"/>
      <c r="C319" s="29"/>
      <c r="D319" s="29"/>
      <c r="E319" s="9" t="s">
        <v>14</v>
      </c>
      <c r="F319" s="10" t="s">
        <v>10</v>
      </c>
      <c r="G319" s="30" t="s">
        <v>443</v>
      </c>
      <c r="H319" s="30"/>
      <c r="I319" s="30"/>
      <c r="J319" s="13">
        <v>3354</v>
      </c>
      <c r="K319" s="17">
        <f t="shared" si="18"/>
        <v>0.41022504892367906</v>
      </c>
    </row>
    <row r="320" spans="2:11" ht="16.5" customHeight="1">
      <c r="B320" s="8"/>
      <c r="C320" s="29"/>
      <c r="D320" s="29"/>
      <c r="E320" s="9" t="s">
        <v>78</v>
      </c>
      <c r="F320" s="10" t="s">
        <v>79</v>
      </c>
      <c r="G320" s="30" t="s">
        <v>444</v>
      </c>
      <c r="H320" s="30"/>
      <c r="I320" s="30"/>
      <c r="J320" s="13">
        <v>4146</v>
      </c>
      <c r="K320" s="17">
        <f t="shared" si="18"/>
        <v>0.6217756448710258</v>
      </c>
    </row>
    <row r="321" spans="2:11" ht="19.5" customHeight="1">
      <c r="B321" s="8"/>
      <c r="C321" s="29"/>
      <c r="D321" s="29"/>
      <c r="E321" s="9" t="s">
        <v>81</v>
      </c>
      <c r="F321" s="10" t="s">
        <v>82</v>
      </c>
      <c r="G321" s="30" t="s">
        <v>445</v>
      </c>
      <c r="H321" s="30"/>
      <c r="I321" s="30"/>
      <c r="J321" s="13">
        <v>3989</v>
      </c>
      <c r="K321" s="17">
        <f t="shared" si="18"/>
        <v>0.48217091744228213</v>
      </c>
    </row>
    <row r="322" spans="2:11" ht="19.5" customHeight="1">
      <c r="B322" s="8"/>
      <c r="C322" s="29"/>
      <c r="D322" s="29"/>
      <c r="E322" s="9" t="s">
        <v>84</v>
      </c>
      <c r="F322" s="10" t="s">
        <v>85</v>
      </c>
      <c r="G322" s="30" t="s">
        <v>446</v>
      </c>
      <c r="H322" s="30"/>
      <c r="I322" s="30"/>
      <c r="J322" s="13">
        <v>18729</v>
      </c>
      <c r="K322" s="17">
        <f t="shared" si="18"/>
        <v>0.4572286509447781</v>
      </c>
    </row>
    <row r="323" spans="2:11" ht="16.5" customHeight="1">
      <c r="B323" s="8"/>
      <c r="C323" s="29"/>
      <c r="D323" s="29"/>
      <c r="E323" s="9" t="s">
        <v>87</v>
      </c>
      <c r="F323" s="10" t="s">
        <v>88</v>
      </c>
      <c r="G323" s="30" t="s">
        <v>447</v>
      </c>
      <c r="H323" s="30"/>
      <c r="I323" s="30"/>
      <c r="J323" s="13">
        <v>0</v>
      </c>
      <c r="K323" s="17">
        <f t="shared" si="18"/>
        <v>0</v>
      </c>
    </row>
    <row r="324" spans="2:11" ht="16.5" customHeight="1">
      <c r="B324" s="8"/>
      <c r="C324" s="29"/>
      <c r="D324" s="29"/>
      <c r="E324" s="9" t="s">
        <v>90</v>
      </c>
      <c r="F324" s="10" t="s">
        <v>91</v>
      </c>
      <c r="G324" s="30" t="s">
        <v>448</v>
      </c>
      <c r="H324" s="30"/>
      <c r="I324" s="30"/>
      <c r="J324" s="13">
        <v>5042</v>
      </c>
      <c r="K324" s="17">
        <f t="shared" si="18"/>
        <v>0.521406411582213</v>
      </c>
    </row>
    <row r="325" spans="2:11" ht="16.5" customHeight="1">
      <c r="B325" s="8"/>
      <c r="C325" s="29"/>
      <c r="D325" s="29"/>
      <c r="E325" s="9" t="s">
        <v>236</v>
      </c>
      <c r="F325" s="10" t="s">
        <v>237</v>
      </c>
      <c r="G325" s="30" t="s">
        <v>92</v>
      </c>
      <c r="H325" s="30"/>
      <c r="I325" s="30"/>
      <c r="J325" s="13">
        <v>1000</v>
      </c>
      <c r="K325" s="17">
        <f t="shared" si="18"/>
        <v>1</v>
      </c>
    </row>
    <row r="326" spans="2:11" ht="16.5" customHeight="1">
      <c r="B326" s="8"/>
      <c r="C326" s="29"/>
      <c r="D326" s="29"/>
      <c r="E326" s="9" t="s">
        <v>93</v>
      </c>
      <c r="F326" s="10" t="s">
        <v>94</v>
      </c>
      <c r="G326" s="30" t="s">
        <v>449</v>
      </c>
      <c r="H326" s="30"/>
      <c r="I326" s="30"/>
      <c r="J326" s="13">
        <v>4328</v>
      </c>
      <c r="K326" s="17">
        <f t="shared" si="18"/>
        <v>0.40358075345020517</v>
      </c>
    </row>
    <row r="327" spans="2:11" ht="16.5" customHeight="1">
      <c r="B327" s="8"/>
      <c r="C327" s="29"/>
      <c r="D327" s="29"/>
      <c r="E327" s="9" t="s">
        <v>96</v>
      </c>
      <c r="F327" s="10" t="s">
        <v>97</v>
      </c>
      <c r="G327" s="30" t="s">
        <v>450</v>
      </c>
      <c r="H327" s="30"/>
      <c r="I327" s="30"/>
      <c r="J327" s="13">
        <v>497411</v>
      </c>
      <c r="K327" s="17">
        <f t="shared" si="18"/>
        <v>0.94290025458123</v>
      </c>
    </row>
    <row r="328" spans="2:11" ht="16.5" customHeight="1">
      <c r="B328" s="8"/>
      <c r="C328" s="29"/>
      <c r="D328" s="29"/>
      <c r="E328" s="9" t="s">
        <v>150</v>
      </c>
      <c r="F328" s="10" t="s">
        <v>151</v>
      </c>
      <c r="G328" s="30" t="s">
        <v>451</v>
      </c>
      <c r="H328" s="30"/>
      <c r="I328" s="30"/>
      <c r="J328" s="13">
        <v>1475</v>
      </c>
      <c r="K328" s="17">
        <f t="shared" si="18"/>
        <v>0.4609375</v>
      </c>
    </row>
    <row r="329" spans="2:11" ht="16.5" customHeight="1">
      <c r="B329" s="8"/>
      <c r="C329" s="29"/>
      <c r="D329" s="29"/>
      <c r="E329" s="9" t="s">
        <v>102</v>
      </c>
      <c r="F329" s="10" t="s">
        <v>103</v>
      </c>
      <c r="G329" s="30" t="s">
        <v>452</v>
      </c>
      <c r="H329" s="30"/>
      <c r="I329" s="30"/>
      <c r="J329" s="13">
        <v>15111</v>
      </c>
      <c r="K329" s="17">
        <f t="shared" si="18"/>
        <v>0.3884376124620842</v>
      </c>
    </row>
    <row r="330" spans="2:11" ht="16.5" customHeight="1">
      <c r="B330" s="8"/>
      <c r="C330" s="29"/>
      <c r="D330" s="29"/>
      <c r="E330" s="9" t="s">
        <v>111</v>
      </c>
      <c r="F330" s="10" t="s">
        <v>112</v>
      </c>
      <c r="G330" s="30" t="s">
        <v>453</v>
      </c>
      <c r="H330" s="30"/>
      <c r="I330" s="30"/>
      <c r="J330" s="13">
        <v>5199</v>
      </c>
      <c r="K330" s="17">
        <f t="shared" si="18"/>
        <v>0.8043007425742574</v>
      </c>
    </row>
    <row r="331" spans="2:11" ht="16.5" customHeight="1">
      <c r="B331" s="8"/>
      <c r="C331" s="29"/>
      <c r="D331" s="29"/>
      <c r="E331" s="9" t="s">
        <v>19</v>
      </c>
      <c r="F331" s="10" t="s">
        <v>17</v>
      </c>
      <c r="G331" s="30" t="s">
        <v>454</v>
      </c>
      <c r="H331" s="30"/>
      <c r="I331" s="30"/>
      <c r="J331" s="13">
        <v>0</v>
      </c>
      <c r="K331" s="17">
        <f t="shared" si="18"/>
        <v>0</v>
      </c>
    </row>
    <row r="332" spans="2:11" ht="16.5" customHeight="1">
      <c r="B332" s="8"/>
      <c r="C332" s="29"/>
      <c r="D332" s="29"/>
      <c r="E332" s="9" t="s">
        <v>21</v>
      </c>
      <c r="F332" s="10" t="s">
        <v>17</v>
      </c>
      <c r="G332" s="30" t="s">
        <v>455</v>
      </c>
      <c r="H332" s="30"/>
      <c r="I332" s="30"/>
      <c r="J332" s="13">
        <v>0</v>
      </c>
      <c r="K332" s="17">
        <f t="shared" si="18"/>
        <v>0</v>
      </c>
    </row>
    <row r="333" spans="2:11" ht="16.5" customHeight="1">
      <c r="B333" s="5"/>
      <c r="C333" s="27" t="s">
        <v>456</v>
      </c>
      <c r="D333" s="27"/>
      <c r="E333" s="6"/>
      <c r="F333" s="7" t="s">
        <v>457</v>
      </c>
      <c r="G333" s="28" t="s">
        <v>458</v>
      </c>
      <c r="H333" s="28"/>
      <c r="I333" s="28"/>
      <c r="J333" s="12">
        <f>J334+J335+J336+J337+J338+J339+J340+J341+J342+J343+J344+J345+J346+J347+J348+J349+J350+J351+J352</f>
        <v>332099</v>
      </c>
      <c r="K333" s="16">
        <f>J333/G333</f>
        <v>0.5079185676072084</v>
      </c>
    </row>
    <row r="334" spans="2:11" ht="16.5" customHeight="1">
      <c r="B334" s="8"/>
      <c r="C334" s="29"/>
      <c r="D334" s="29"/>
      <c r="E334" s="9" t="s">
        <v>47</v>
      </c>
      <c r="F334" s="10" t="s">
        <v>48</v>
      </c>
      <c r="G334" s="30" t="s">
        <v>199</v>
      </c>
      <c r="H334" s="30"/>
      <c r="I334" s="30"/>
      <c r="J334" s="13">
        <v>400</v>
      </c>
      <c r="K334" s="17">
        <f aca="true" t="shared" si="19" ref="K334:K352">J334/G334</f>
        <v>0.22857142857142856</v>
      </c>
    </row>
    <row r="335" spans="2:11" ht="16.5" customHeight="1">
      <c r="B335" s="8"/>
      <c r="C335" s="29"/>
      <c r="D335" s="29"/>
      <c r="E335" s="9" t="s">
        <v>50</v>
      </c>
      <c r="F335" s="10" t="s">
        <v>51</v>
      </c>
      <c r="G335" s="30" t="s">
        <v>459</v>
      </c>
      <c r="H335" s="30"/>
      <c r="I335" s="30"/>
      <c r="J335" s="13">
        <v>206935</v>
      </c>
      <c r="K335" s="17">
        <f t="shared" si="19"/>
        <v>0.5066422814388264</v>
      </c>
    </row>
    <row r="336" spans="2:11" ht="16.5" customHeight="1">
      <c r="B336" s="8"/>
      <c r="C336" s="29"/>
      <c r="D336" s="29"/>
      <c r="E336" s="9" t="s">
        <v>53</v>
      </c>
      <c r="F336" s="10" t="s">
        <v>54</v>
      </c>
      <c r="G336" s="30" t="s">
        <v>460</v>
      </c>
      <c r="H336" s="30"/>
      <c r="I336" s="30"/>
      <c r="J336" s="13">
        <v>31784</v>
      </c>
      <c r="K336" s="17">
        <f t="shared" si="19"/>
        <v>0.8793957336137012</v>
      </c>
    </row>
    <row r="337" spans="2:11" ht="16.5" customHeight="1">
      <c r="B337" s="8"/>
      <c r="C337" s="29"/>
      <c r="D337" s="29"/>
      <c r="E337" s="9" t="s">
        <v>56</v>
      </c>
      <c r="F337" s="10" t="s">
        <v>57</v>
      </c>
      <c r="G337" s="30" t="s">
        <v>461</v>
      </c>
      <c r="H337" s="30"/>
      <c r="I337" s="30"/>
      <c r="J337" s="13">
        <v>40976</v>
      </c>
      <c r="K337" s="17">
        <f t="shared" si="19"/>
        <v>0.5520883858798168</v>
      </c>
    </row>
    <row r="338" spans="2:11" ht="16.5" customHeight="1">
      <c r="B338" s="8"/>
      <c r="C338" s="29"/>
      <c r="D338" s="29"/>
      <c r="E338" s="9" t="s">
        <v>59</v>
      </c>
      <c r="F338" s="10" t="s">
        <v>60</v>
      </c>
      <c r="G338" s="30" t="s">
        <v>462</v>
      </c>
      <c r="H338" s="30"/>
      <c r="I338" s="30"/>
      <c r="J338" s="13">
        <v>4633</v>
      </c>
      <c r="K338" s="17">
        <f t="shared" si="19"/>
        <v>0.4448391742678829</v>
      </c>
    </row>
    <row r="339" spans="2:11" ht="16.5" customHeight="1">
      <c r="B339" s="8"/>
      <c r="C339" s="29"/>
      <c r="D339" s="29"/>
      <c r="E339" s="9" t="s">
        <v>36</v>
      </c>
      <c r="F339" s="10" t="s">
        <v>37</v>
      </c>
      <c r="G339" s="30" t="s">
        <v>463</v>
      </c>
      <c r="H339" s="30"/>
      <c r="I339" s="30"/>
      <c r="J339" s="13">
        <v>0</v>
      </c>
      <c r="K339" s="17">
        <f t="shared" si="19"/>
        <v>0</v>
      </c>
    </row>
    <row r="340" spans="2:11" ht="16.5" customHeight="1">
      <c r="B340" s="8"/>
      <c r="C340" s="29"/>
      <c r="D340" s="29"/>
      <c r="E340" s="9" t="s">
        <v>62</v>
      </c>
      <c r="F340" s="10" t="s">
        <v>63</v>
      </c>
      <c r="G340" s="30" t="s">
        <v>464</v>
      </c>
      <c r="H340" s="30"/>
      <c r="I340" s="30"/>
      <c r="J340" s="13">
        <v>4880</v>
      </c>
      <c r="K340" s="17">
        <f t="shared" si="19"/>
        <v>0.27111111111111114</v>
      </c>
    </row>
    <row r="341" spans="2:11" ht="16.5" customHeight="1">
      <c r="B341" s="8"/>
      <c r="C341" s="29"/>
      <c r="D341" s="29"/>
      <c r="E341" s="9" t="s">
        <v>143</v>
      </c>
      <c r="F341" s="10" t="s">
        <v>144</v>
      </c>
      <c r="G341" s="30" t="s">
        <v>11</v>
      </c>
      <c r="H341" s="30"/>
      <c r="I341" s="30"/>
      <c r="J341" s="13">
        <v>0</v>
      </c>
      <c r="K341" s="17">
        <f t="shared" si="19"/>
        <v>0</v>
      </c>
    </row>
    <row r="342" spans="2:11" ht="16.5" customHeight="1">
      <c r="B342" s="8"/>
      <c r="C342" s="29"/>
      <c r="D342" s="29"/>
      <c r="E342" s="9" t="s">
        <v>68</v>
      </c>
      <c r="F342" s="10" t="s">
        <v>69</v>
      </c>
      <c r="G342" s="30" t="s">
        <v>465</v>
      </c>
      <c r="H342" s="30"/>
      <c r="I342" s="30"/>
      <c r="J342" s="13">
        <v>1789</v>
      </c>
      <c r="K342" s="17">
        <f t="shared" si="19"/>
        <v>0.23539473684210527</v>
      </c>
    </row>
    <row r="343" spans="2:11" ht="16.5" customHeight="1">
      <c r="B343" s="8"/>
      <c r="C343" s="29"/>
      <c r="D343" s="29"/>
      <c r="E343" s="9" t="s">
        <v>71</v>
      </c>
      <c r="F343" s="10" t="s">
        <v>72</v>
      </c>
      <c r="G343" s="30" t="s">
        <v>11</v>
      </c>
      <c r="H343" s="30"/>
      <c r="I343" s="30"/>
      <c r="J343" s="13">
        <v>19557</v>
      </c>
      <c r="K343" s="17">
        <f t="shared" si="19"/>
        <v>0.6519</v>
      </c>
    </row>
    <row r="344" spans="2:11" ht="16.5" customHeight="1">
      <c r="B344" s="8"/>
      <c r="C344" s="29"/>
      <c r="D344" s="29"/>
      <c r="E344" s="9" t="s">
        <v>74</v>
      </c>
      <c r="F344" s="10" t="s">
        <v>75</v>
      </c>
      <c r="G344" s="30" t="s">
        <v>466</v>
      </c>
      <c r="H344" s="30"/>
      <c r="I344" s="30"/>
      <c r="J344" s="13">
        <v>0</v>
      </c>
      <c r="K344" s="17">
        <f t="shared" si="19"/>
        <v>0</v>
      </c>
    </row>
    <row r="345" spans="2:11" ht="16.5" customHeight="1">
      <c r="B345" s="8"/>
      <c r="C345" s="29"/>
      <c r="D345" s="29"/>
      <c r="E345" s="9" t="s">
        <v>9</v>
      </c>
      <c r="F345" s="10" t="s">
        <v>10</v>
      </c>
      <c r="G345" s="30" t="s">
        <v>467</v>
      </c>
      <c r="H345" s="30"/>
      <c r="I345" s="30"/>
      <c r="J345" s="13">
        <v>1236</v>
      </c>
      <c r="K345" s="17">
        <f t="shared" si="19"/>
        <v>0.35314285714285715</v>
      </c>
    </row>
    <row r="346" spans="2:11" ht="19.5" customHeight="1">
      <c r="B346" s="8"/>
      <c r="C346" s="29"/>
      <c r="D346" s="29"/>
      <c r="E346" s="9" t="s">
        <v>81</v>
      </c>
      <c r="F346" s="10" t="s">
        <v>82</v>
      </c>
      <c r="G346" s="30" t="s">
        <v>283</v>
      </c>
      <c r="H346" s="30"/>
      <c r="I346" s="30"/>
      <c r="J346" s="13">
        <v>0</v>
      </c>
      <c r="K346" s="17">
        <f t="shared" si="19"/>
        <v>0</v>
      </c>
    </row>
    <row r="347" spans="2:11" ht="19.5" customHeight="1">
      <c r="B347" s="8"/>
      <c r="C347" s="29"/>
      <c r="D347" s="29"/>
      <c r="E347" s="9" t="s">
        <v>84</v>
      </c>
      <c r="F347" s="10" t="s">
        <v>85</v>
      </c>
      <c r="G347" s="30" t="s">
        <v>376</v>
      </c>
      <c r="H347" s="30"/>
      <c r="I347" s="30"/>
      <c r="J347" s="13">
        <v>0</v>
      </c>
      <c r="K347" s="17">
        <f t="shared" si="19"/>
        <v>0</v>
      </c>
    </row>
    <row r="348" spans="2:11" ht="16.5" customHeight="1">
      <c r="B348" s="8"/>
      <c r="C348" s="29"/>
      <c r="D348" s="29"/>
      <c r="E348" s="9" t="s">
        <v>90</v>
      </c>
      <c r="F348" s="10" t="s">
        <v>91</v>
      </c>
      <c r="G348" s="30" t="s">
        <v>92</v>
      </c>
      <c r="H348" s="30"/>
      <c r="I348" s="30"/>
      <c r="J348" s="13">
        <v>967</v>
      </c>
      <c r="K348" s="17">
        <f t="shared" si="19"/>
        <v>0.967</v>
      </c>
    </row>
    <row r="349" spans="2:11" ht="16.5" customHeight="1">
      <c r="B349" s="8"/>
      <c r="C349" s="29"/>
      <c r="D349" s="29"/>
      <c r="E349" s="9" t="s">
        <v>93</v>
      </c>
      <c r="F349" s="10" t="s">
        <v>94</v>
      </c>
      <c r="G349" s="30" t="s">
        <v>110</v>
      </c>
      <c r="H349" s="30"/>
      <c r="I349" s="30"/>
      <c r="J349" s="13">
        <v>210</v>
      </c>
      <c r="K349" s="17">
        <f t="shared" si="19"/>
        <v>0.42</v>
      </c>
    </row>
    <row r="350" spans="2:11" ht="16.5" customHeight="1">
      <c r="B350" s="8"/>
      <c r="C350" s="29"/>
      <c r="D350" s="29"/>
      <c r="E350" s="9" t="s">
        <v>96</v>
      </c>
      <c r="F350" s="10" t="s">
        <v>97</v>
      </c>
      <c r="G350" s="30" t="s">
        <v>468</v>
      </c>
      <c r="H350" s="30"/>
      <c r="I350" s="30"/>
      <c r="J350" s="13">
        <v>15246</v>
      </c>
      <c r="K350" s="17">
        <f t="shared" si="19"/>
        <v>0.7921646056323391</v>
      </c>
    </row>
    <row r="351" spans="2:11" ht="16.5" customHeight="1">
      <c r="B351" s="8"/>
      <c r="C351" s="29"/>
      <c r="D351" s="29"/>
      <c r="E351" s="9" t="s">
        <v>102</v>
      </c>
      <c r="F351" s="10" t="s">
        <v>103</v>
      </c>
      <c r="G351" s="30" t="s">
        <v>92</v>
      </c>
      <c r="H351" s="30"/>
      <c r="I351" s="30"/>
      <c r="J351" s="13">
        <v>272</v>
      </c>
      <c r="K351" s="17">
        <f t="shared" si="19"/>
        <v>0.272</v>
      </c>
    </row>
    <row r="352" spans="2:11" ht="16.5" customHeight="1">
      <c r="B352" s="8"/>
      <c r="C352" s="29"/>
      <c r="D352" s="29"/>
      <c r="E352" s="9" t="s">
        <v>349</v>
      </c>
      <c r="F352" s="10" t="s">
        <v>350</v>
      </c>
      <c r="G352" s="30" t="s">
        <v>469</v>
      </c>
      <c r="H352" s="30"/>
      <c r="I352" s="30"/>
      <c r="J352" s="13">
        <v>3214</v>
      </c>
      <c r="K352" s="17">
        <f t="shared" si="19"/>
        <v>0.5379079497907949</v>
      </c>
    </row>
    <row r="353" spans="2:11" ht="19.5" customHeight="1">
      <c r="B353" s="5"/>
      <c r="C353" s="27" t="s">
        <v>470</v>
      </c>
      <c r="D353" s="27"/>
      <c r="E353" s="6"/>
      <c r="F353" s="7" t="s">
        <v>471</v>
      </c>
      <c r="G353" s="28" t="s">
        <v>472</v>
      </c>
      <c r="H353" s="28"/>
      <c r="I353" s="28"/>
      <c r="J353" s="12">
        <f>SUM(J354:J373)</f>
        <v>526738</v>
      </c>
      <c r="K353" s="16">
        <f>J353/G353</f>
        <v>0.36450035153373894</v>
      </c>
    </row>
    <row r="354" spans="2:11" ht="16.5" customHeight="1">
      <c r="B354" s="8"/>
      <c r="C354" s="29"/>
      <c r="D354" s="29"/>
      <c r="E354" s="9" t="s">
        <v>47</v>
      </c>
      <c r="F354" s="10" t="s">
        <v>48</v>
      </c>
      <c r="G354" s="30" t="s">
        <v>83</v>
      </c>
      <c r="H354" s="30"/>
      <c r="I354" s="30"/>
      <c r="J354" s="13">
        <v>0</v>
      </c>
      <c r="K354" s="17">
        <f aca="true" t="shared" si="20" ref="K354:K373">J354/G354</f>
        <v>0</v>
      </c>
    </row>
    <row r="355" spans="2:11" ht="16.5" customHeight="1">
      <c r="B355" s="8"/>
      <c r="C355" s="29"/>
      <c r="D355" s="29"/>
      <c r="E355" s="9" t="s">
        <v>50</v>
      </c>
      <c r="F355" s="10" t="s">
        <v>51</v>
      </c>
      <c r="G355" s="30" t="s">
        <v>473</v>
      </c>
      <c r="H355" s="30"/>
      <c r="I355" s="30"/>
      <c r="J355" s="13">
        <v>200000</v>
      </c>
      <c r="K355" s="17">
        <f t="shared" si="20"/>
        <v>0.22770744147918753</v>
      </c>
    </row>
    <row r="356" spans="2:11" ht="16.5" customHeight="1">
      <c r="B356" s="8"/>
      <c r="C356" s="29"/>
      <c r="D356" s="29"/>
      <c r="E356" s="9" t="s">
        <v>53</v>
      </c>
      <c r="F356" s="10" t="s">
        <v>54</v>
      </c>
      <c r="G356" s="30" t="s">
        <v>181</v>
      </c>
      <c r="H356" s="30"/>
      <c r="I356" s="30"/>
      <c r="J356" s="13">
        <v>60000</v>
      </c>
      <c r="K356" s="17">
        <f t="shared" si="20"/>
        <v>1</v>
      </c>
    </row>
    <row r="357" spans="2:11" ht="16.5" customHeight="1">
      <c r="B357" s="8"/>
      <c r="C357" s="29"/>
      <c r="D357" s="29"/>
      <c r="E357" s="9" t="s">
        <v>56</v>
      </c>
      <c r="F357" s="10" t="s">
        <v>57</v>
      </c>
      <c r="G357" s="30" t="s">
        <v>474</v>
      </c>
      <c r="H357" s="30"/>
      <c r="I357" s="30"/>
      <c r="J357" s="13">
        <v>40048</v>
      </c>
      <c r="K357" s="17">
        <f t="shared" si="20"/>
        <v>0.24765320635705892</v>
      </c>
    </row>
    <row r="358" spans="2:11" ht="16.5" customHeight="1">
      <c r="B358" s="8"/>
      <c r="C358" s="29"/>
      <c r="D358" s="29"/>
      <c r="E358" s="9" t="s">
        <v>59</v>
      </c>
      <c r="F358" s="10" t="s">
        <v>60</v>
      </c>
      <c r="G358" s="30" t="s">
        <v>475</v>
      </c>
      <c r="H358" s="30"/>
      <c r="I358" s="30"/>
      <c r="J358" s="13">
        <v>8450</v>
      </c>
      <c r="K358" s="17">
        <f t="shared" si="20"/>
        <v>0.36662617146824017</v>
      </c>
    </row>
    <row r="359" spans="2:11" ht="16.5" customHeight="1">
      <c r="B359" s="8"/>
      <c r="C359" s="29"/>
      <c r="D359" s="29"/>
      <c r="E359" s="9" t="s">
        <v>476</v>
      </c>
      <c r="F359" s="10" t="s">
        <v>477</v>
      </c>
      <c r="G359" s="30" t="s">
        <v>478</v>
      </c>
      <c r="H359" s="30"/>
      <c r="I359" s="30"/>
      <c r="J359" s="13">
        <v>515</v>
      </c>
      <c r="K359" s="17">
        <f t="shared" si="20"/>
        <v>0.21458333333333332</v>
      </c>
    </row>
    <row r="360" spans="2:11" ht="16.5" customHeight="1">
      <c r="B360" s="8"/>
      <c r="C360" s="29"/>
      <c r="D360" s="29"/>
      <c r="E360" s="9" t="s">
        <v>36</v>
      </c>
      <c r="F360" s="10" t="s">
        <v>37</v>
      </c>
      <c r="G360" s="30" t="s">
        <v>182</v>
      </c>
      <c r="H360" s="30"/>
      <c r="I360" s="30"/>
      <c r="J360" s="13">
        <v>2525</v>
      </c>
      <c r="K360" s="17">
        <f t="shared" si="20"/>
        <v>0.12625</v>
      </c>
    </row>
    <row r="361" spans="2:11" ht="16.5" customHeight="1">
      <c r="B361" s="8"/>
      <c r="C361" s="29"/>
      <c r="D361" s="29"/>
      <c r="E361" s="9" t="s">
        <v>62</v>
      </c>
      <c r="F361" s="10" t="s">
        <v>63</v>
      </c>
      <c r="G361" s="30" t="s">
        <v>261</v>
      </c>
      <c r="H361" s="30"/>
      <c r="I361" s="30"/>
      <c r="J361" s="13">
        <v>33563</v>
      </c>
      <c r="K361" s="17">
        <f t="shared" si="20"/>
        <v>0.67126</v>
      </c>
    </row>
    <row r="362" spans="2:11" ht="16.5" customHeight="1">
      <c r="B362" s="8"/>
      <c r="C362" s="29"/>
      <c r="D362" s="29"/>
      <c r="E362" s="9" t="s">
        <v>68</v>
      </c>
      <c r="F362" s="10" t="s">
        <v>69</v>
      </c>
      <c r="G362" s="30" t="s">
        <v>479</v>
      </c>
      <c r="H362" s="30"/>
      <c r="I362" s="30"/>
      <c r="J362" s="13">
        <v>104683</v>
      </c>
      <c r="K362" s="17">
        <f t="shared" si="20"/>
        <v>0.7269652777777778</v>
      </c>
    </row>
    <row r="363" spans="2:11" ht="16.5" customHeight="1">
      <c r="B363" s="8"/>
      <c r="C363" s="29"/>
      <c r="D363" s="29"/>
      <c r="E363" s="9" t="s">
        <v>71</v>
      </c>
      <c r="F363" s="10" t="s">
        <v>72</v>
      </c>
      <c r="G363" s="30" t="s">
        <v>32</v>
      </c>
      <c r="H363" s="30"/>
      <c r="I363" s="30"/>
      <c r="J363" s="13">
        <v>1713</v>
      </c>
      <c r="K363" s="17">
        <f t="shared" si="20"/>
        <v>0.1713</v>
      </c>
    </row>
    <row r="364" spans="2:11" ht="16.5" customHeight="1">
      <c r="B364" s="8"/>
      <c r="C364" s="29"/>
      <c r="D364" s="29"/>
      <c r="E364" s="9" t="s">
        <v>74</v>
      </c>
      <c r="F364" s="10" t="s">
        <v>75</v>
      </c>
      <c r="G364" s="30" t="s">
        <v>238</v>
      </c>
      <c r="H364" s="30"/>
      <c r="I364" s="30"/>
      <c r="J364" s="13">
        <v>375</v>
      </c>
      <c r="K364" s="17">
        <f t="shared" si="20"/>
        <v>0.125</v>
      </c>
    </row>
    <row r="365" spans="2:11" ht="16.5" customHeight="1">
      <c r="B365" s="8"/>
      <c r="C365" s="29"/>
      <c r="D365" s="29"/>
      <c r="E365" s="9" t="s">
        <v>9</v>
      </c>
      <c r="F365" s="10" t="s">
        <v>10</v>
      </c>
      <c r="G365" s="30" t="s">
        <v>480</v>
      </c>
      <c r="H365" s="30"/>
      <c r="I365" s="30"/>
      <c r="J365" s="13">
        <v>36781</v>
      </c>
      <c r="K365" s="17">
        <f t="shared" si="20"/>
        <v>0.9679210526315789</v>
      </c>
    </row>
    <row r="366" spans="2:11" ht="16.5" customHeight="1">
      <c r="B366" s="8"/>
      <c r="C366" s="29"/>
      <c r="D366" s="29"/>
      <c r="E366" s="9" t="s">
        <v>78</v>
      </c>
      <c r="F366" s="10" t="s">
        <v>79</v>
      </c>
      <c r="G366" s="30" t="s">
        <v>83</v>
      </c>
      <c r="H366" s="30"/>
      <c r="I366" s="30"/>
      <c r="J366" s="13">
        <v>369</v>
      </c>
      <c r="K366" s="17">
        <f t="shared" si="20"/>
        <v>0.1845</v>
      </c>
    </row>
    <row r="367" spans="2:11" ht="19.5" customHeight="1">
      <c r="B367" s="8"/>
      <c r="C367" s="29"/>
      <c r="D367" s="29"/>
      <c r="E367" s="9" t="s">
        <v>81</v>
      </c>
      <c r="F367" s="10" t="s">
        <v>82</v>
      </c>
      <c r="G367" s="30" t="s">
        <v>83</v>
      </c>
      <c r="H367" s="30"/>
      <c r="I367" s="30"/>
      <c r="J367" s="13">
        <v>107</v>
      </c>
      <c r="K367" s="17">
        <f t="shared" si="20"/>
        <v>0.0535</v>
      </c>
    </row>
    <row r="368" spans="2:11" ht="19.5" customHeight="1">
      <c r="B368" s="8"/>
      <c r="C368" s="29"/>
      <c r="D368" s="29"/>
      <c r="E368" s="9" t="s">
        <v>84</v>
      </c>
      <c r="F368" s="10" t="s">
        <v>85</v>
      </c>
      <c r="G368" s="30" t="s">
        <v>299</v>
      </c>
      <c r="H368" s="30"/>
      <c r="I368" s="30"/>
      <c r="J368" s="13">
        <v>0</v>
      </c>
      <c r="K368" s="17">
        <f t="shared" si="20"/>
        <v>0</v>
      </c>
    </row>
    <row r="369" spans="2:11" ht="16.5" customHeight="1">
      <c r="B369" s="8"/>
      <c r="C369" s="29"/>
      <c r="D369" s="29"/>
      <c r="E369" s="9" t="s">
        <v>90</v>
      </c>
      <c r="F369" s="10" t="s">
        <v>91</v>
      </c>
      <c r="G369" s="30" t="s">
        <v>238</v>
      </c>
      <c r="H369" s="30"/>
      <c r="I369" s="30"/>
      <c r="J369" s="13">
        <v>2711</v>
      </c>
      <c r="K369" s="17">
        <f t="shared" si="20"/>
        <v>0.9036666666666666</v>
      </c>
    </row>
    <row r="370" spans="2:11" ht="16.5" customHeight="1">
      <c r="B370" s="8"/>
      <c r="C370" s="29"/>
      <c r="D370" s="29"/>
      <c r="E370" s="9" t="s">
        <v>236</v>
      </c>
      <c r="F370" s="10" t="s">
        <v>237</v>
      </c>
      <c r="G370" s="30" t="s">
        <v>92</v>
      </c>
      <c r="H370" s="30"/>
      <c r="I370" s="30"/>
      <c r="J370" s="13">
        <v>18</v>
      </c>
      <c r="K370" s="17">
        <f t="shared" si="20"/>
        <v>0.018</v>
      </c>
    </row>
    <row r="371" spans="2:11" ht="16.5" customHeight="1">
      <c r="B371" s="8"/>
      <c r="C371" s="29"/>
      <c r="D371" s="29"/>
      <c r="E371" s="9" t="s">
        <v>93</v>
      </c>
      <c r="F371" s="10" t="s">
        <v>94</v>
      </c>
      <c r="G371" s="30" t="s">
        <v>463</v>
      </c>
      <c r="H371" s="30"/>
      <c r="I371" s="30"/>
      <c r="J371" s="13">
        <v>424</v>
      </c>
      <c r="K371" s="17">
        <f t="shared" si="20"/>
        <v>0.15142857142857144</v>
      </c>
    </row>
    <row r="372" spans="2:11" ht="16.5" customHeight="1">
      <c r="B372" s="8"/>
      <c r="C372" s="29"/>
      <c r="D372" s="29"/>
      <c r="E372" s="9" t="s">
        <v>96</v>
      </c>
      <c r="F372" s="10" t="s">
        <v>97</v>
      </c>
      <c r="G372" s="30" t="s">
        <v>481</v>
      </c>
      <c r="H372" s="30"/>
      <c r="I372" s="30"/>
      <c r="J372" s="13">
        <v>32818</v>
      </c>
      <c r="K372" s="17">
        <f t="shared" si="20"/>
        <v>1</v>
      </c>
    </row>
    <row r="373" spans="2:11" ht="16.5" customHeight="1">
      <c r="B373" s="8"/>
      <c r="C373" s="29"/>
      <c r="D373" s="29"/>
      <c r="E373" s="9" t="s">
        <v>111</v>
      </c>
      <c r="F373" s="10" t="s">
        <v>112</v>
      </c>
      <c r="G373" s="30" t="s">
        <v>83</v>
      </c>
      <c r="H373" s="30"/>
      <c r="I373" s="30"/>
      <c r="J373" s="13">
        <v>1638</v>
      </c>
      <c r="K373" s="17">
        <f t="shared" si="20"/>
        <v>0.819</v>
      </c>
    </row>
    <row r="374" spans="2:11" ht="16.5" customHeight="1">
      <c r="B374" s="5"/>
      <c r="C374" s="27" t="s">
        <v>482</v>
      </c>
      <c r="D374" s="27"/>
      <c r="E374" s="6"/>
      <c r="F374" s="7" t="s">
        <v>483</v>
      </c>
      <c r="G374" s="28" t="s">
        <v>484</v>
      </c>
      <c r="H374" s="28"/>
      <c r="I374" s="28"/>
      <c r="J374" s="12">
        <f>J375+J376+J377+J378+J379+J380+J381+J382+J383+J384+J385+J386+J387+J388+J389+J390</f>
        <v>201266</v>
      </c>
      <c r="K374" s="16">
        <f>J374/G374</f>
        <v>0.48923406013758236</v>
      </c>
    </row>
    <row r="375" spans="2:11" ht="16.5" customHeight="1">
      <c r="B375" s="8"/>
      <c r="C375" s="29"/>
      <c r="D375" s="29"/>
      <c r="E375" s="9" t="s">
        <v>47</v>
      </c>
      <c r="F375" s="10" t="s">
        <v>48</v>
      </c>
      <c r="G375" s="30" t="s">
        <v>198</v>
      </c>
      <c r="H375" s="30"/>
      <c r="I375" s="30"/>
      <c r="J375" s="13">
        <v>0</v>
      </c>
      <c r="K375" s="17">
        <f aca="true" t="shared" si="21" ref="K375:K390">J375/G375</f>
        <v>0</v>
      </c>
    </row>
    <row r="376" spans="2:11" ht="16.5" customHeight="1">
      <c r="B376" s="8"/>
      <c r="C376" s="29"/>
      <c r="D376" s="29"/>
      <c r="E376" s="9" t="s">
        <v>50</v>
      </c>
      <c r="F376" s="10" t="s">
        <v>51</v>
      </c>
      <c r="G376" s="30" t="s">
        <v>485</v>
      </c>
      <c r="H376" s="30"/>
      <c r="I376" s="30"/>
      <c r="J376" s="13">
        <v>133047</v>
      </c>
      <c r="K376" s="17">
        <f t="shared" si="21"/>
        <v>0.5097898721760721</v>
      </c>
    </row>
    <row r="377" spans="2:11" ht="16.5" customHeight="1">
      <c r="B377" s="8"/>
      <c r="C377" s="29"/>
      <c r="D377" s="29"/>
      <c r="E377" s="9" t="s">
        <v>53</v>
      </c>
      <c r="F377" s="10" t="s">
        <v>54</v>
      </c>
      <c r="G377" s="30" t="s">
        <v>486</v>
      </c>
      <c r="H377" s="30"/>
      <c r="I377" s="30"/>
      <c r="J377" s="13">
        <v>18486</v>
      </c>
      <c r="K377" s="17">
        <f t="shared" si="21"/>
        <v>0.7061115355233002</v>
      </c>
    </row>
    <row r="378" spans="2:11" ht="16.5" customHeight="1">
      <c r="B378" s="8"/>
      <c r="C378" s="29"/>
      <c r="D378" s="29"/>
      <c r="E378" s="9" t="s">
        <v>56</v>
      </c>
      <c r="F378" s="10" t="s">
        <v>57</v>
      </c>
      <c r="G378" s="30" t="s">
        <v>487</v>
      </c>
      <c r="H378" s="30"/>
      <c r="I378" s="30"/>
      <c r="J378" s="13">
        <v>24842</v>
      </c>
      <c r="K378" s="17">
        <f t="shared" si="21"/>
        <v>0.5044265756985056</v>
      </c>
    </row>
    <row r="379" spans="2:11" ht="16.5" customHeight="1">
      <c r="B379" s="8"/>
      <c r="C379" s="29"/>
      <c r="D379" s="29"/>
      <c r="E379" s="9" t="s">
        <v>59</v>
      </c>
      <c r="F379" s="10" t="s">
        <v>60</v>
      </c>
      <c r="G379" s="30" t="s">
        <v>488</v>
      </c>
      <c r="H379" s="30"/>
      <c r="I379" s="30"/>
      <c r="J379" s="13">
        <v>3127</v>
      </c>
      <c r="K379" s="17">
        <f t="shared" si="21"/>
        <v>0.45246708146433223</v>
      </c>
    </row>
    <row r="380" spans="2:11" ht="16.5" customHeight="1">
      <c r="B380" s="8"/>
      <c r="C380" s="29"/>
      <c r="D380" s="29"/>
      <c r="E380" s="9" t="s">
        <v>62</v>
      </c>
      <c r="F380" s="10" t="s">
        <v>63</v>
      </c>
      <c r="G380" s="30" t="s">
        <v>489</v>
      </c>
      <c r="H380" s="30"/>
      <c r="I380" s="30"/>
      <c r="J380" s="13">
        <v>752</v>
      </c>
      <c r="K380" s="17">
        <f t="shared" si="21"/>
        <v>0.11223880597014925</v>
      </c>
    </row>
    <row r="381" spans="2:11" ht="16.5" customHeight="1">
      <c r="B381" s="8"/>
      <c r="C381" s="29"/>
      <c r="D381" s="29"/>
      <c r="E381" s="9" t="s">
        <v>143</v>
      </c>
      <c r="F381" s="10" t="s">
        <v>144</v>
      </c>
      <c r="G381" s="30" t="s">
        <v>490</v>
      </c>
      <c r="H381" s="30"/>
      <c r="I381" s="30"/>
      <c r="J381" s="13">
        <v>1500</v>
      </c>
      <c r="K381" s="17">
        <f t="shared" si="21"/>
        <v>0.10948905109489052</v>
      </c>
    </row>
    <row r="382" spans="2:11" ht="16.5" customHeight="1">
      <c r="B382" s="8"/>
      <c r="C382" s="29"/>
      <c r="D382" s="29"/>
      <c r="E382" s="9" t="s">
        <v>68</v>
      </c>
      <c r="F382" s="10" t="s">
        <v>69</v>
      </c>
      <c r="G382" s="30" t="s">
        <v>491</v>
      </c>
      <c r="H382" s="30"/>
      <c r="I382" s="30"/>
      <c r="J382" s="13">
        <v>2703</v>
      </c>
      <c r="K382" s="17">
        <f t="shared" si="21"/>
        <v>0.42234375</v>
      </c>
    </row>
    <row r="383" spans="2:11" ht="16.5" customHeight="1">
      <c r="B383" s="8"/>
      <c r="C383" s="29"/>
      <c r="D383" s="29"/>
      <c r="E383" s="9" t="s">
        <v>71</v>
      </c>
      <c r="F383" s="10" t="s">
        <v>72</v>
      </c>
      <c r="G383" s="30" t="s">
        <v>95</v>
      </c>
      <c r="H383" s="30"/>
      <c r="I383" s="30"/>
      <c r="J383" s="13">
        <v>0</v>
      </c>
      <c r="K383" s="17">
        <f t="shared" si="21"/>
        <v>0</v>
      </c>
    </row>
    <row r="384" spans="2:11" ht="16.5" customHeight="1">
      <c r="B384" s="8"/>
      <c r="C384" s="29"/>
      <c r="D384" s="29"/>
      <c r="E384" s="9" t="s">
        <v>9</v>
      </c>
      <c r="F384" s="10" t="s">
        <v>10</v>
      </c>
      <c r="G384" s="30" t="s">
        <v>492</v>
      </c>
      <c r="H384" s="30"/>
      <c r="I384" s="30"/>
      <c r="J384" s="13">
        <v>4395</v>
      </c>
      <c r="K384" s="17">
        <f t="shared" si="21"/>
        <v>0.915625</v>
      </c>
    </row>
    <row r="385" spans="2:11" ht="19.5" customHeight="1">
      <c r="B385" s="8"/>
      <c r="C385" s="29"/>
      <c r="D385" s="29"/>
      <c r="E385" s="9" t="s">
        <v>81</v>
      </c>
      <c r="F385" s="10" t="s">
        <v>82</v>
      </c>
      <c r="G385" s="30" t="s">
        <v>493</v>
      </c>
      <c r="H385" s="30"/>
      <c r="I385" s="30"/>
      <c r="J385" s="13">
        <v>59</v>
      </c>
      <c r="K385" s="17">
        <f t="shared" si="21"/>
        <v>0.1638888888888889</v>
      </c>
    </row>
    <row r="386" spans="2:11" ht="19.5" customHeight="1">
      <c r="B386" s="8"/>
      <c r="C386" s="29"/>
      <c r="D386" s="29"/>
      <c r="E386" s="9" t="s">
        <v>84</v>
      </c>
      <c r="F386" s="10" t="s">
        <v>85</v>
      </c>
      <c r="G386" s="30" t="s">
        <v>494</v>
      </c>
      <c r="H386" s="30"/>
      <c r="I386" s="30"/>
      <c r="J386" s="13">
        <v>298</v>
      </c>
      <c r="K386" s="17">
        <f t="shared" si="21"/>
        <v>0.6208333333333333</v>
      </c>
    </row>
    <row r="387" spans="2:11" ht="16.5" customHeight="1">
      <c r="B387" s="8"/>
      <c r="C387" s="29"/>
      <c r="D387" s="29"/>
      <c r="E387" s="9" t="s">
        <v>90</v>
      </c>
      <c r="F387" s="10" t="s">
        <v>91</v>
      </c>
      <c r="G387" s="30" t="s">
        <v>376</v>
      </c>
      <c r="H387" s="30"/>
      <c r="I387" s="30"/>
      <c r="J387" s="13">
        <v>677</v>
      </c>
      <c r="K387" s="17">
        <f t="shared" si="21"/>
        <v>0.6154545454545455</v>
      </c>
    </row>
    <row r="388" spans="2:11" ht="16.5" customHeight="1">
      <c r="B388" s="8"/>
      <c r="C388" s="29"/>
      <c r="D388" s="29"/>
      <c r="E388" s="9" t="s">
        <v>96</v>
      </c>
      <c r="F388" s="10" t="s">
        <v>97</v>
      </c>
      <c r="G388" s="30" t="s">
        <v>495</v>
      </c>
      <c r="H388" s="30"/>
      <c r="I388" s="30"/>
      <c r="J388" s="13">
        <v>9708</v>
      </c>
      <c r="K388" s="17">
        <f t="shared" si="21"/>
        <v>0.7081995914794281</v>
      </c>
    </row>
    <row r="389" spans="2:11" ht="16.5" customHeight="1">
      <c r="B389" s="8"/>
      <c r="C389" s="29"/>
      <c r="D389" s="29"/>
      <c r="E389" s="9" t="s">
        <v>102</v>
      </c>
      <c r="F389" s="10" t="s">
        <v>103</v>
      </c>
      <c r="G389" s="30" t="s">
        <v>110</v>
      </c>
      <c r="H389" s="30"/>
      <c r="I389" s="30"/>
      <c r="J389" s="13">
        <v>0</v>
      </c>
      <c r="K389" s="17">
        <f t="shared" si="21"/>
        <v>0</v>
      </c>
    </row>
    <row r="390" spans="2:11" ht="16.5" customHeight="1">
      <c r="B390" s="8"/>
      <c r="C390" s="29"/>
      <c r="D390" s="29"/>
      <c r="E390" s="9" t="s">
        <v>349</v>
      </c>
      <c r="F390" s="10" t="s">
        <v>350</v>
      </c>
      <c r="G390" s="30" t="s">
        <v>496</v>
      </c>
      <c r="H390" s="30"/>
      <c r="I390" s="30"/>
      <c r="J390" s="13">
        <v>1672</v>
      </c>
      <c r="K390" s="17">
        <f t="shared" si="21"/>
        <v>0.4751349815288434</v>
      </c>
    </row>
    <row r="391" spans="2:11" ht="16.5" customHeight="1">
      <c r="B391" s="5"/>
      <c r="C391" s="27" t="s">
        <v>497</v>
      </c>
      <c r="D391" s="27"/>
      <c r="E391" s="6"/>
      <c r="F391" s="7" t="s">
        <v>498</v>
      </c>
      <c r="G391" s="28" t="s">
        <v>499</v>
      </c>
      <c r="H391" s="28"/>
      <c r="I391" s="28"/>
      <c r="J391" s="12">
        <f>J392+J393+J394+J395</f>
        <v>62407</v>
      </c>
      <c r="K391" s="16">
        <f aca="true" t="shared" si="22" ref="K391:K396">J391/G391</f>
        <v>0.5260686678636758</v>
      </c>
    </row>
    <row r="392" spans="2:11" ht="16.5" customHeight="1">
      <c r="B392" s="8"/>
      <c r="C392" s="29"/>
      <c r="D392" s="29"/>
      <c r="E392" s="9" t="s">
        <v>62</v>
      </c>
      <c r="F392" s="10" t="s">
        <v>63</v>
      </c>
      <c r="G392" s="30" t="s">
        <v>500</v>
      </c>
      <c r="H392" s="30"/>
      <c r="I392" s="30"/>
      <c r="J392" s="13">
        <v>2699</v>
      </c>
      <c r="K392" s="17">
        <f t="shared" si="22"/>
        <v>0.11182002734391183</v>
      </c>
    </row>
    <row r="393" spans="2:11" ht="16.5" customHeight="1">
      <c r="B393" s="8"/>
      <c r="C393" s="29"/>
      <c r="D393" s="29"/>
      <c r="E393" s="9" t="s">
        <v>9</v>
      </c>
      <c r="F393" s="10" t="s">
        <v>10</v>
      </c>
      <c r="G393" s="30" t="s">
        <v>501</v>
      </c>
      <c r="H393" s="30"/>
      <c r="I393" s="30"/>
      <c r="J393" s="13">
        <v>42138</v>
      </c>
      <c r="K393" s="17">
        <f t="shared" si="22"/>
        <v>0.701224788657392</v>
      </c>
    </row>
    <row r="394" spans="2:11" ht="16.5" customHeight="1">
      <c r="B394" s="8"/>
      <c r="C394" s="29"/>
      <c r="D394" s="29"/>
      <c r="E394" s="9" t="s">
        <v>90</v>
      </c>
      <c r="F394" s="10" t="s">
        <v>91</v>
      </c>
      <c r="G394" s="30" t="s">
        <v>502</v>
      </c>
      <c r="H394" s="30"/>
      <c r="I394" s="30"/>
      <c r="J394" s="13">
        <v>10374</v>
      </c>
      <c r="K394" s="17">
        <f t="shared" si="22"/>
        <v>0.45454147132278844</v>
      </c>
    </row>
    <row r="395" spans="2:11" ht="16.5" customHeight="1">
      <c r="B395" s="8"/>
      <c r="C395" s="29"/>
      <c r="D395" s="29"/>
      <c r="E395" s="9" t="s">
        <v>111</v>
      </c>
      <c r="F395" s="10" t="s">
        <v>112</v>
      </c>
      <c r="G395" s="30" t="s">
        <v>503</v>
      </c>
      <c r="H395" s="30"/>
      <c r="I395" s="30"/>
      <c r="J395" s="13">
        <v>7196</v>
      </c>
      <c r="K395" s="17">
        <f t="shared" si="22"/>
        <v>0.6215772652673404</v>
      </c>
    </row>
    <row r="396" spans="2:11" ht="16.5" customHeight="1">
      <c r="B396" s="5"/>
      <c r="C396" s="27" t="s">
        <v>504</v>
      </c>
      <c r="D396" s="27"/>
      <c r="E396" s="6"/>
      <c r="F396" s="7" t="s">
        <v>505</v>
      </c>
      <c r="G396" s="28" t="s">
        <v>506</v>
      </c>
      <c r="H396" s="28"/>
      <c r="I396" s="28"/>
      <c r="J396" s="12">
        <f>J397+J398+J399+J400+J401+J402+J403+J404+J405+J406+J407+J408+J409+J410+J411+J412+J413</f>
        <v>281666</v>
      </c>
      <c r="K396" s="16">
        <f t="shared" si="22"/>
        <v>0.5053111617818808</v>
      </c>
    </row>
    <row r="397" spans="2:11" ht="16.5" customHeight="1">
      <c r="B397" s="8"/>
      <c r="C397" s="29"/>
      <c r="D397" s="29"/>
      <c r="E397" s="9" t="s">
        <v>47</v>
      </c>
      <c r="F397" s="10" t="s">
        <v>48</v>
      </c>
      <c r="G397" s="30" t="s">
        <v>507</v>
      </c>
      <c r="H397" s="30"/>
      <c r="I397" s="30"/>
      <c r="J397" s="13">
        <v>350</v>
      </c>
      <c r="K397" s="17">
        <f aca="true" t="shared" si="23" ref="K397:K413">J397/G397</f>
        <v>0.1855779427359491</v>
      </c>
    </row>
    <row r="398" spans="2:11" ht="16.5" customHeight="1">
      <c r="B398" s="8"/>
      <c r="C398" s="29"/>
      <c r="D398" s="29"/>
      <c r="E398" s="9" t="s">
        <v>50</v>
      </c>
      <c r="F398" s="10" t="s">
        <v>51</v>
      </c>
      <c r="G398" s="30" t="s">
        <v>508</v>
      </c>
      <c r="H398" s="30"/>
      <c r="I398" s="30"/>
      <c r="J398" s="13">
        <v>94766</v>
      </c>
      <c r="K398" s="17">
        <f t="shared" si="23"/>
        <v>0.5100403119466526</v>
      </c>
    </row>
    <row r="399" spans="2:11" ht="16.5" customHeight="1">
      <c r="B399" s="8"/>
      <c r="C399" s="29"/>
      <c r="D399" s="29"/>
      <c r="E399" s="9" t="s">
        <v>53</v>
      </c>
      <c r="F399" s="10" t="s">
        <v>54</v>
      </c>
      <c r="G399" s="30" t="s">
        <v>509</v>
      </c>
      <c r="H399" s="30"/>
      <c r="I399" s="30"/>
      <c r="J399" s="13">
        <v>14920</v>
      </c>
      <c r="K399" s="17">
        <f t="shared" si="23"/>
        <v>0.999330207635633</v>
      </c>
    </row>
    <row r="400" spans="2:11" ht="16.5" customHeight="1">
      <c r="B400" s="8"/>
      <c r="C400" s="29"/>
      <c r="D400" s="29"/>
      <c r="E400" s="9" t="s">
        <v>56</v>
      </c>
      <c r="F400" s="10" t="s">
        <v>57</v>
      </c>
      <c r="G400" s="30" t="s">
        <v>510</v>
      </c>
      <c r="H400" s="30"/>
      <c r="I400" s="30"/>
      <c r="J400" s="13">
        <v>18354</v>
      </c>
      <c r="K400" s="17">
        <f t="shared" si="23"/>
        <v>0.5389516957862281</v>
      </c>
    </row>
    <row r="401" spans="2:11" ht="16.5" customHeight="1">
      <c r="B401" s="8"/>
      <c r="C401" s="29"/>
      <c r="D401" s="29"/>
      <c r="E401" s="9" t="s">
        <v>59</v>
      </c>
      <c r="F401" s="10" t="s">
        <v>60</v>
      </c>
      <c r="G401" s="30" t="s">
        <v>511</v>
      </c>
      <c r="H401" s="30"/>
      <c r="I401" s="30"/>
      <c r="J401" s="13">
        <v>1748</v>
      </c>
      <c r="K401" s="17">
        <f t="shared" si="23"/>
        <v>0.36356073211314477</v>
      </c>
    </row>
    <row r="402" spans="2:11" ht="16.5" customHeight="1">
      <c r="B402" s="8"/>
      <c r="C402" s="29"/>
      <c r="D402" s="29"/>
      <c r="E402" s="9" t="s">
        <v>62</v>
      </c>
      <c r="F402" s="10" t="s">
        <v>63</v>
      </c>
      <c r="G402" s="30" t="s">
        <v>512</v>
      </c>
      <c r="H402" s="30"/>
      <c r="I402" s="30"/>
      <c r="J402" s="13">
        <v>7423</v>
      </c>
      <c r="K402" s="17">
        <f t="shared" si="23"/>
        <v>0.4002480319206298</v>
      </c>
    </row>
    <row r="403" spans="2:11" ht="16.5" customHeight="1">
      <c r="B403" s="8"/>
      <c r="C403" s="29"/>
      <c r="D403" s="29"/>
      <c r="E403" s="9" t="s">
        <v>289</v>
      </c>
      <c r="F403" s="10" t="s">
        <v>290</v>
      </c>
      <c r="G403" s="30" t="s">
        <v>513</v>
      </c>
      <c r="H403" s="30"/>
      <c r="I403" s="30"/>
      <c r="J403" s="13">
        <v>118040</v>
      </c>
      <c r="K403" s="17">
        <f t="shared" si="23"/>
        <v>0.5883379105132256</v>
      </c>
    </row>
    <row r="404" spans="2:11" ht="16.5" customHeight="1">
      <c r="B404" s="8"/>
      <c r="C404" s="29"/>
      <c r="D404" s="29"/>
      <c r="E404" s="9" t="s">
        <v>68</v>
      </c>
      <c r="F404" s="10" t="s">
        <v>69</v>
      </c>
      <c r="G404" s="30" t="s">
        <v>514</v>
      </c>
      <c r="H404" s="30"/>
      <c r="I404" s="30"/>
      <c r="J404" s="13">
        <v>16470</v>
      </c>
      <c r="K404" s="17">
        <f t="shared" si="23"/>
        <v>0.3836656727543794</v>
      </c>
    </row>
    <row r="405" spans="2:11" ht="16.5" customHeight="1">
      <c r="B405" s="8"/>
      <c r="C405" s="29"/>
      <c r="D405" s="29"/>
      <c r="E405" s="9" t="s">
        <v>71</v>
      </c>
      <c r="F405" s="10" t="s">
        <v>72</v>
      </c>
      <c r="G405" s="30" t="s">
        <v>515</v>
      </c>
      <c r="H405" s="30"/>
      <c r="I405" s="30"/>
      <c r="J405" s="13">
        <v>0</v>
      </c>
      <c r="K405" s="17">
        <f t="shared" si="23"/>
        <v>0</v>
      </c>
    </row>
    <row r="406" spans="2:11" ht="16.5" customHeight="1">
      <c r="B406" s="8"/>
      <c r="C406" s="29"/>
      <c r="D406" s="29"/>
      <c r="E406" s="9" t="s">
        <v>74</v>
      </c>
      <c r="F406" s="10" t="s">
        <v>75</v>
      </c>
      <c r="G406" s="30" t="s">
        <v>375</v>
      </c>
      <c r="H406" s="30"/>
      <c r="I406" s="30"/>
      <c r="J406" s="13">
        <v>40</v>
      </c>
      <c r="K406" s="17">
        <f t="shared" si="23"/>
        <v>0.1</v>
      </c>
    </row>
    <row r="407" spans="2:11" ht="16.5" customHeight="1">
      <c r="B407" s="8"/>
      <c r="C407" s="29"/>
      <c r="D407" s="29"/>
      <c r="E407" s="9" t="s">
        <v>9</v>
      </c>
      <c r="F407" s="10" t="s">
        <v>10</v>
      </c>
      <c r="G407" s="30" t="s">
        <v>516</v>
      </c>
      <c r="H407" s="30"/>
      <c r="I407" s="30"/>
      <c r="J407" s="13">
        <v>1692</v>
      </c>
      <c r="K407" s="17">
        <f t="shared" si="23"/>
        <v>0.14794089359097665</v>
      </c>
    </row>
    <row r="408" spans="2:11" ht="19.5" customHeight="1">
      <c r="B408" s="8"/>
      <c r="C408" s="29"/>
      <c r="D408" s="29"/>
      <c r="E408" s="9" t="s">
        <v>81</v>
      </c>
      <c r="F408" s="10" t="s">
        <v>82</v>
      </c>
      <c r="G408" s="30" t="s">
        <v>517</v>
      </c>
      <c r="H408" s="30"/>
      <c r="I408" s="30"/>
      <c r="J408" s="13">
        <v>141</v>
      </c>
      <c r="K408" s="17">
        <f t="shared" si="23"/>
        <v>0.2169230769230769</v>
      </c>
    </row>
    <row r="409" spans="2:11" ht="19.5" customHeight="1">
      <c r="B409" s="8"/>
      <c r="C409" s="29"/>
      <c r="D409" s="29"/>
      <c r="E409" s="9" t="s">
        <v>84</v>
      </c>
      <c r="F409" s="10" t="s">
        <v>85</v>
      </c>
      <c r="G409" s="30" t="s">
        <v>518</v>
      </c>
      <c r="H409" s="30"/>
      <c r="I409" s="30"/>
      <c r="J409" s="13">
        <v>611</v>
      </c>
      <c r="K409" s="17">
        <f t="shared" si="23"/>
        <v>0.40250329380764166</v>
      </c>
    </row>
    <row r="410" spans="2:11" ht="16.5" customHeight="1">
      <c r="B410" s="8"/>
      <c r="C410" s="29"/>
      <c r="D410" s="29"/>
      <c r="E410" s="9" t="s">
        <v>90</v>
      </c>
      <c r="F410" s="10" t="s">
        <v>91</v>
      </c>
      <c r="G410" s="30" t="s">
        <v>519</v>
      </c>
      <c r="H410" s="30"/>
      <c r="I410" s="30"/>
      <c r="J410" s="13">
        <v>0</v>
      </c>
      <c r="K410" s="17">
        <f t="shared" si="23"/>
        <v>0</v>
      </c>
    </row>
    <row r="411" spans="2:11" ht="16.5" customHeight="1">
      <c r="B411" s="8"/>
      <c r="C411" s="29"/>
      <c r="D411" s="29"/>
      <c r="E411" s="9" t="s">
        <v>93</v>
      </c>
      <c r="F411" s="10" t="s">
        <v>94</v>
      </c>
      <c r="G411" s="30" t="s">
        <v>214</v>
      </c>
      <c r="H411" s="30"/>
      <c r="I411" s="30"/>
      <c r="J411" s="13">
        <v>0</v>
      </c>
      <c r="K411" s="17">
        <f t="shared" si="23"/>
        <v>0</v>
      </c>
    </row>
    <row r="412" spans="2:11" ht="16.5" customHeight="1">
      <c r="B412" s="8"/>
      <c r="C412" s="29"/>
      <c r="D412" s="29"/>
      <c r="E412" s="9" t="s">
        <v>96</v>
      </c>
      <c r="F412" s="10" t="s">
        <v>97</v>
      </c>
      <c r="G412" s="30" t="s">
        <v>520</v>
      </c>
      <c r="H412" s="30"/>
      <c r="I412" s="30"/>
      <c r="J412" s="13">
        <v>7111</v>
      </c>
      <c r="K412" s="17">
        <f t="shared" si="23"/>
        <v>1</v>
      </c>
    </row>
    <row r="413" spans="2:11" ht="16.5" customHeight="1">
      <c r="B413" s="8"/>
      <c r="C413" s="29"/>
      <c r="D413" s="29"/>
      <c r="E413" s="9" t="s">
        <v>102</v>
      </c>
      <c r="F413" s="10" t="s">
        <v>103</v>
      </c>
      <c r="G413" s="30" t="s">
        <v>83</v>
      </c>
      <c r="H413" s="30"/>
      <c r="I413" s="30"/>
      <c r="J413" s="13">
        <v>0</v>
      </c>
      <c r="K413" s="17">
        <f t="shared" si="23"/>
        <v>0</v>
      </c>
    </row>
    <row r="414" spans="2:11" ht="16.5" customHeight="1">
      <c r="B414" s="5"/>
      <c r="C414" s="27" t="s">
        <v>521</v>
      </c>
      <c r="D414" s="27"/>
      <c r="E414" s="6"/>
      <c r="F414" s="7" t="s">
        <v>122</v>
      </c>
      <c r="G414" s="28" t="s">
        <v>522</v>
      </c>
      <c r="H414" s="28"/>
      <c r="I414" s="28"/>
      <c r="J414" s="12">
        <f>SUM(J415:J431)</f>
        <v>510318</v>
      </c>
      <c r="K414" s="16">
        <f>J414/G414</f>
        <v>0.5676589316641953</v>
      </c>
    </row>
    <row r="415" spans="2:11" ht="16.5" customHeight="1">
      <c r="B415" s="8"/>
      <c r="C415" s="29"/>
      <c r="D415" s="29"/>
      <c r="E415" s="9" t="s">
        <v>47</v>
      </c>
      <c r="F415" s="10" t="s">
        <v>48</v>
      </c>
      <c r="G415" s="30" t="s">
        <v>110</v>
      </c>
      <c r="H415" s="30"/>
      <c r="I415" s="30"/>
      <c r="J415" s="13">
        <v>0</v>
      </c>
      <c r="K415" s="17">
        <f aca="true" t="shared" si="24" ref="K415:K431">J415/G415</f>
        <v>0</v>
      </c>
    </row>
    <row r="416" spans="2:11" ht="16.5" customHeight="1">
      <c r="B416" s="8"/>
      <c r="C416" s="29"/>
      <c r="D416" s="29"/>
      <c r="E416" s="9" t="s">
        <v>50</v>
      </c>
      <c r="F416" s="10" t="s">
        <v>51</v>
      </c>
      <c r="G416" s="30" t="s">
        <v>523</v>
      </c>
      <c r="H416" s="30"/>
      <c r="I416" s="30"/>
      <c r="J416" s="13">
        <v>26517</v>
      </c>
      <c r="K416" s="17">
        <f t="shared" si="24"/>
        <v>0.3682916666666667</v>
      </c>
    </row>
    <row r="417" spans="2:11" ht="16.5" customHeight="1">
      <c r="B417" s="8"/>
      <c r="C417" s="29"/>
      <c r="D417" s="29"/>
      <c r="E417" s="9" t="s">
        <v>53</v>
      </c>
      <c r="F417" s="10" t="s">
        <v>54</v>
      </c>
      <c r="G417" s="30" t="s">
        <v>232</v>
      </c>
      <c r="H417" s="30"/>
      <c r="I417" s="30"/>
      <c r="J417" s="13">
        <v>8000</v>
      </c>
      <c r="K417" s="17">
        <f t="shared" si="24"/>
        <v>1</v>
      </c>
    </row>
    <row r="418" spans="2:11" ht="16.5" customHeight="1">
      <c r="B418" s="8"/>
      <c r="C418" s="29"/>
      <c r="D418" s="29"/>
      <c r="E418" s="9" t="s">
        <v>56</v>
      </c>
      <c r="F418" s="10" t="s">
        <v>57</v>
      </c>
      <c r="G418" s="30" t="s">
        <v>524</v>
      </c>
      <c r="H418" s="30"/>
      <c r="I418" s="30"/>
      <c r="J418" s="13">
        <v>990</v>
      </c>
      <c r="K418" s="17">
        <f t="shared" si="24"/>
        <v>0.05240868184224457</v>
      </c>
    </row>
    <row r="419" spans="2:11" ht="16.5" customHeight="1">
      <c r="B419" s="8"/>
      <c r="C419" s="29"/>
      <c r="D419" s="29"/>
      <c r="E419" s="9" t="s">
        <v>525</v>
      </c>
      <c r="F419" s="10" t="s">
        <v>57</v>
      </c>
      <c r="G419" s="30" t="s">
        <v>526</v>
      </c>
      <c r="H419" s="30"/>
      <c r="I419" s="30"/>
      <c r="J419" s="13">
        <v>0</v>
      </c>
      <c r="K419" s="17">
        <f t="shared" si="24"/>
        <v>0</v>
      </c>
    </row>
    <row r="420" spans="2:11" ht="16.5" customHeight="1">
      <c r="B420" s="8"/>
      <c r="C420" s="29"/>
      <c r="D420" s="29"/>
      <c r="E420" s="9" t="s">
        <v>59</v>
      </c>
      <c r="F420" s="10" t="s">
        <v>60</v>
      </c>
      <c r="G420" s="30" t="s">
        <v>527</v>
      </c>
      <c r="H420" s="30"/>
      <c r="I420" s="30"/>
      <c r="J420" s="13">
        <v>791</v>
      </c>
      <c r="K420" s="17">
        <f t="shared" si="24"/>
        <v>0.3547085201793722</v>
      </c>
    </row>
    <row r="421" spans="2:11" ht="16.5" customHeight="1">
      <c r="B421" s="8"/>
      <c r="C421" s="29"/>
      <c r="D421" s="29"/>
      <c r="E421" s="9" t="s">
        <v>36</v>
      </c>
      <c r="F421" s="10" t="s">
        <v>37</v>
      </c>
      <c r="G421" s="30" t="s">
        <v>528</v>
      </c>
      <c r="H421" s="30"/>
      <c r="I421" s="30"/>
      <c r="J421" s="13">
        <v>23414</v>
      </c>
      <c r="K421" s="17">
        <f t="shared" si="24"/>
        <v>0.6164823591363876</v>
      </c>
    </row>
    <row r="422" spans="2:11" ht="16.5" customHeight="1">
      <c r="B422" s="8"/>
      <c r="C422" s="29"/>
      <c r="D422" s="29"/>
      <c r="E422" s="9" t="s">
        <v>529</v>
      </c>
      <c r="F422" s="10" t="s">
        <v>37</v>
      </c>
      <c r="G422" s="30" t="s">
        <v>530</v>
      </c>
      <c r="H422" s="30"/>
      <c r="I422" s="30"/>
      <c r="J422" s="13">
        <v>390</v>
      </c>
      <c r="K422" s="17">
        <f t="shared" si="24"/>
        <v>0.724907063197026</v>
      </c>
    </row>
    <row r="423" spans="2:11" ht="16.5" customHeight="1">
      <c r="B423" s="8"/>
      <c r="C423" s="29"/>
      <c r="D423" s="29"/>
      <c r="E423" s="9" t="s">
        <v>123</v>
      </c>
      <c r="F423" s="10" t="s">
        <v>37</v>
      </c>
      <c r="G423" s="30" t="s">
        <v>299</v>
      </c>
      <c r="H423" s="30"/>
      <c r="I423" s="30"/>
      <c r="J423" s="13">
        <v>7000</v>
      </c>
      <c r="K423" s="17">
        <f t="shared" si="24"/>
        <v>1</v>
      </c>
    </row>
    <row r="424" spans="2:11" ht="16.5" customHeight="1">
      <c r="B424" s="8"/>
      <c r="C424" s="29"/>
      <c r="D424" s="29"/>
      <c r="E424" s="9" t="s">
        <v>62</v>
      </c>
      <c r="F424" s="10" t="s">
        <v>63</v>
      </c>
      <c r="G424" s="30" t="s">
        <v>32</v>
      </c>
      <c r="H424" s="30"/>
      <c r="I424" s="30"/>
      <c r="J424" s="13">
        <v>0</v>
      </c>
      <c r="K424" s="17">
        <f t="shared" si="24"/>
        <v>0</v>
      </c>
    </row>
    <row r="425" spans="2:11" ht="16.5" customHeight="1">
      <c r="B425" s="8"/>
      <c r="C425" s="29"/>
      <c r="D425" s="29"/>
      <c r="E425" s="9" t="s">
        <v>531</v>
      </c>
      <c r="F425" s="10" t="s">
        <v>63</v>
      </c>
      <c r="G425" s="30" t="s">
        <v>532</v>
      </c>
      <c r="H425" s="30"/>
      <c r="I425" s="30"/>
      <c r="J425" s="13">
        <v>839</v>
      </c>
      <c r="K425" s="17">
        <f t="shared" si="24"/>
        <v>1</v>
      </c>
    </row>
    <row r="426" spans="2:11" ht="16.5" customHeight="1">
      <c r="B426" s="8"/>
      <c r="C426" s="29"/>
      <c r="D426" s="29"/>
      <c r="E426" s="9" t="s">
        <v>143</v>
      </c>
      <c r="F426" s="10" t="s">
        <v>144</v>
      </c>
      <c r="G426" s="30" t="s">
        <v>182</v>
      </c>
      <c r="H426" s="30"/>
      <c r="I426" s="30"/>
      <c r="J426" s="13">
        <v>1600</v>
      </c>
      <c r="K426" s="17">
        <f t="shared" si="24"/>
        <v>0.08</v>
      </c>
    </row>
    <row r="427" spans="2:11" ht="16.5" customHeight="1">
      <c r="B427" s="8"/>
      <c r="C427" s="29"/>
      <c r="D427" s="29"/>
      <c r="E427" s="9" t="s">
        <v>9</v>
      </c>
      <c r="F427" s="10" t="s">
        <v>10</v>
      </c>
      <c r="G427" s="30" t="s">
        <v>533</v>
      </c>
      <c r="H427" s="30"/>
      <c r="I427" s="30"/>
      <c r="J427" s="13">
        <v>20707</v>
      </c>
      <c r="K427" s="17">
        <f t="shared" si="24"/>
        <v>0.2206017088189547</v>
      </c>
    </row>
    <row r="428" spans="2:11" ht="16.5" customHeight="1">
      <c r="B428" s="8"/>
      <c r="C428" s="29"/>
      <c r="D428" s="29"/>
      <c r="E428" s="9" t="s">
        <v>534</v>
      </c>
      <c r="F428" s="10" t="s">
        <v>10</v>
      </c>
      <c r="G428" s="30" t="s">
        <v>535</v>
      </c>
      <c r="H428" s="30"/>
      <c r="I428" s="30"/>
      <c r="J428" s="13">
        <v>4815</v>
      </c>
      <c r="K428" s="17">
        <f t="shared" si="24"/>
        <v>1</v>
      </c>
    </row>
    <row r="429" spans="2:11" ht="16.5" customHeight="1">
      <c r="B429" s="8"/>
      <c r="C429" s="29"/>
      <c r="D429" s="29"/>
      <c r="E429" s="9" t="s">
        <v>12</v>
      </c>
      <c r="F429" s="10" t="s">
        <v>10</v>
      </c>
      <c r="G429" s="30" t="s">
        <v>536</v>
      </c>
      <c r="H429" s="30"/>
      <c r="I429" s="30"/>
      <c r="J429" s="13">
        <v>189627</v>
      </c>
      <c r="K429" s="17">
        <f t="shared" si="24"/>
        <v>0.7243034918985813</v>
      </c>
    </row>
    <row r="430" spans="2:11" ht="16.5" customHeight="1">
      <c r="B430" s="8"/>
      <c r="C430" s="29"/>
      <c r="D430" s="29"/>
      <c r="E430" s="9" t="s">
        <v>90</v>
      </c>
      <c r="F430" s="10" t="s">
        <v>91</v>
      </c>
      <c r="G430" s="30" t="s">
        <v>92</v>
      </c>
      <c r="H430" s="30"/>
      <c r="I430" s="30"/>
      <c r="J430" s="13">
        <v>489</v>
      </c>
      <c r="K430" s="17">
        <f t="shared" si="24"/>
        <v>0.489</v>
      </c>
    </row>
    <row r="431" spans="2:11" ht="16.5" customHeight="1">
      <c r="B431" s="8"/>
      <c r="C431" s="29"/>
      <c r="D431" s="29"/>
      <c r="E431" s="9" t="s">
        <v>96</v>
      </c>
      <c r="F431" s="10" t="s">
        <v>97</v>
      </c>
      <c r="G431" s="30" t="s">
        <v>537</v>
      </c>
      <c r="H431" s="30"/>
      <c r="I431" s="30"/>
      <c r="J431" s="13">
        <v>225139</v>
      </c>
      <c r="K431" s="17">
        <f t="shared" si="24"/>
        <v>0.6263761333886059</v>
      </c>
    </row>
    <row r="432" spans="2:11" ht="16.5" customHeight="1">
      <c r="B432" s="3" t="s">
        <v>538</v>
      </c>
      <c r="C432" s="25"/>
      <c r="D432" s="25"/>
      <c r="E432" s="3"/>
      <c r="F432" s="4" t="s">
        <v>539</v>
      </c>
      <c r="G432" s="26" t="s">
        <v>540</v>
      </c>
      <c r="H432" s="26"/>
      <c r="I432" s="26"/>
      <c r="J432" s="11">
        <f>J433+J435</f>
        <v>2295975</v>
      </c>
      <c r="K432" s="15">
        <f aca="true" t="shared" si="25" ref="K432:K439">J432/G432</f>
        <v>0.5259965635738831</v>
      </c>
    </row>
    <row r="433" spans="2:11" ht="19.5" customHeight="1">
      <c r="B433" s="5"/>
      <c r="C433" s="27" t="s">
        <v>541</v>
      </c>
      <c r="D433" s="27"/>
      <c r="E433" s="6"/>
      <c r="F433" s="7" t="s">
        <v>542</v>
      </c>
      <c r="G433" s="28" t="s">
        <v>543</v>
      </c>
      <c r="H433" s="28"/>
      <c r="I433" s="28"/>
      <c r="J433" s="12">
        <f>J434</f>
        <v>2290975</v>
      </c>
      <c r="K433" s="16">
        <f t="shared" si="25"/>
        <v>0.5278744239631337</v>
      </c>
    </row>
    <row r="434" spans="2:11" ht="16.5" customHeight="1">
      <c r="B434" s="8"/>
      <c r="C434" s="29"/>
      <c r="D434" s="29"/>
      <c r="E434" s="9" t="s">
        <v>544</v>
      </c>
      <c r="F434" s="10" t="s">
        <v>545</v>
      </c>
      <c r="G434" s="30" t="s">
        <v>543</v>
      </c>
      <c r="H434" s="30"/>
      <c r="I434" s="30"/>
      <c r="J434" s="13">
        <v>2290975</v>
      </c>
      <c r="K434" s="17">
        <f t="shared" si="25"/>
        <v>0.5278744239631337</v>
      </c>
    </row>
    <row r="435" spans="2:11" ht="16.5" customHeight="1">
      <c r="B435" s="5"/>
      <c r="C435" s="27" t="s">
        <v>546</v>
      </c>
      <c r="D435" s="27"/>
      <c r="E435" s="6"/>
      <c r="F435" s="7" t="s">
        <v>122</v>
      </c>
      <c r="G435" s="28" t="s">
        <v>547</v>
      </c>
      <c r="H435" s="28"/>
      <c r="I435" s="28"/>
      <c r="J435" s="12">
        <f>J436+J437</f>
        <v>5000</v>
      </c>
      <c r="K435" s="16">
        <f t="shared" si="25"/>
        <v>0.2</v>
      </c>
    </row>
    <row r="436" spans="2:11" ht="19.5" customHeight="1">
      <c r="B436" s="8"/>
      <c r="C436" s="29"/>
      <c r="D436" s="29"/>
      <c r="E436" s="9" t="s">
        <v>548</v>
      </c>
      <c r="F436" s="10" t="s">
        <v>549</v>
      </c>
      <c r="G436" s="30" t="s">
        <v>38</v>
      </c>
      <c r="H436" s="30"/>
      <c r="I436" s="30"/>
      <c r="J436" s="13">
        <v>5000</v>
      </c>
      <c r="K436" s="17">
        <f t="shared" si="25"/>
        <v>1</v>
      </c>
    </row>
    <row r="437" spans="2:11" ht="16.5" customHeight="1">
      <c r="B437" s="8"/>
      <c r="C437" s="29"/>
      <c r="D437" s="29"/>
      <c r="E437" s="9" t="s">
        <v>9</v>
      </c>
      <c r="F437" s="10" t="s">
        <v>10</v>
      </c>
      <c r="G437" s="30" t="s">
        <v>182</v>
      </c>
      <c r="H437" s="30"/>
      <c r="I437" s="30"/>
      <c r="J437" s="13">
        <v>0</v>
      </c>
      <c r="K437" s="17">
        <f t="shared" si="25"/>
        <v>0</v>
      </c>
    </row>
    <row r="438" spans="2:11" ht="16.5" customHeight="1">
      <c r="B438" s="3" t="s">
        <v>550</v>
      </c>
      <c r="C438" s="25"/>
      <c r="D438" s="25"/>
      <c r="E438" s="3"/>
      <c r="F438" s="4" t="s">
        <v>551</v>
      </c>
      <c r="G438" s="26" t="s">
        <v>552</v>
      </c>
      <c r="H438" s="26"/>
      <c r="I438" s="26"/>
      <c r="J438" s="11">
        <f>J439+J463+J486+J496+J502+J522+J527</f>
        <v>6509320</v>
      </c>
      <c r="K438" s="15">
        <f t="shared" si="25"/>
        <v>0.5561877048486263</v>
      </c>
    </row>
    <row r="439" spans="2:11" ht="16.5" customHeight="1">
      <c r="B439" s="5"/>
      <c r="C439" s="27" t="s">
        <v>553</v>
      </c>
      <c r="D439" s="27"/>
      <c r="E439" s="6"/>
      <c r="F439" s="7" t="s">
        <v>554</v>
      </c>
      <c r="G439" s="28" t="s">
        <v>555</v>
      </c>
      <c r="H439" s="28"/>
      <c r="I439" s="28"/>
      <c r="J439" s="12">
        <f>SUM(J440:J462)</f>
        <v>2590723</v>
      </c>
      <c r="K439" s="16">
        <f t="shared" si="25"/>
        <v>0.5535541291092061</v>
      </c>
    </row>
    <row r="440" spans="2:11" ht="30" customHeight="1">
      <c r="B440" s="8"/>
      <c r="C440" s="29"/>
      <c r="D440" s="29"/>
      <c r="E440" s="9" t="s">
        <v>556</v>
      </c>
      <c r="F440" s="10" t="s">
        <v>557</v>
      </c>
      <c r="G440" s="30" t="s">
        <v>558</v>
      </c>
      <c r="H440" s="30"/>
      <c r="I440" s="30"/>
      <c r="J440" s="13">
        <v>1394107</v>
      </c>
      <c r="K440" s="17">
        <f aca="true" t="shared" si="26" ref="K440:K462">J440/G440</f>
        <v>0.5808779166666667</v>
      </c>
    </row>
    <row r="441" spans="2:11" ht="16.5" customHeight="1">
      <c r="B441" s="8"/>
      <c r="C441" s="29"/>
      <c r="D441" s="29"/>
      <c r="E441" s="9" t="s">
        <v>47</v>
      </c>
      <c r="F441" s="10" t="s">
        <v>48</v>
      </c>
      <c r="G441" s="30" t="s">
        <v>559</v>
      </c>
      <c r="H441" s="30"/>
      <c r="I441" s="30"/>
      <c r="J441" s="13">
        <v>680</v>
      </c>
      <c r="K441" s="17">
        <f t="shared" si="26"/>
        <v>0.37362637362637363</v>
      </c>
    </row>
    <row r="442" spans="2:11" ht="16.5" customHeight="1">
      <c r="B442" s="8"/>
      <c r="C442" s="29"/>
      <c r="D442" s="29"/>
      <c r="E442" s="9" t="s">
        <v>560</v>
      </c>
      <c r="F442" s="10" t="s">
        <v>561</v>
      </c>
      <c r="G442" s="30" t="s">
        <v>562</v>
      </c>
      <c r="H442" s="30"/>
      <c r="I442" s="30"/>
      <c r="J442" s="13">
        <v>80148</v>
      </c>
      <c r="K442" s="17">
        <f t="shared" si="26"/>
        <v>0.7055716461401671</v>
      </c>
    </row>
    <row r="443" spans="2:11" ht="16.5" customHeight="1">
      <c r="B443" s="8"/>
      <c r="C443" s="29"/>
      <c r="D443" s="29"/>
      <c r="E443" s="9" t="s">
        <v>50</v>
      </c>
      <c r="F443" s="10" t="s">
        <v>51</v>
      </c>
      <c r="G443" s="30" t="s">
        <v>563</v>
      </c>
      <c r="H443" s="30"/>
      <c r="I443" s="30"/>
      <c r="J443" s="13">
        <v>602611</v>
      </c>
      <c r="K443" s="17">
        <f t="shared" si="26"/>
        <v>0.502533050576785</v>
      </c>
    </row>
    <row r="444" spans="2:11" ht="16.5" customHeight="1">
      <c r="B444" s="8"/>
      <c r="C444" s="29"/>
      <c r="D444" s="29"/>
      <c r="E444" s="9" t="s">
        <v>53</v>
      </c>
      <c r="F444" s="10" t="s">
        <v>54</v>
      </c>
      <c r="G444" s="30" t="s">
        <v>564</v>
      </c>
      <c r="H444" s="30"/>
      <c r="I444" s="30"/>
      <c r="J444" s="13">
        <v>99645</v>
      </c>
      <c r="K444" s="17">
        <f t="shared" si="26"/>
        <v>0.9999598591054601</v>
      </c>
    </row>
    <row r="445" spans="2:11" ht="16.5" customHeight="1">
      <c r="B445" s="8"/>
      <c r="C445" s="29"/>
      <c r="D445" s="29"/>
      <c r="E445" s="9" t="s">
        <v>56</v>
      </c>
      <c r="F445" s="10" t="s">
        <v>57</v>
      </c>
      <c r="G445" s="30" t="s">
        <v>565</v>
      </c>
      <c r="H445" s="30"/>
      <c r="I445" s="30"/>
      <c r="J445" s="13">
        <v>126268</v>
      </c>
      <c r="K445" s="17">
        <f t="shared" si="26"/>
        <v>0.5426913654532171</v>
      </c>
    </row>
    <row r="446" spans="2:11" ht="16.5" customHeight="1">
      <c r="B446" s="8"/>
      <c r="C446" s="29"/>
      <c r="D446" s="29"/>
      <c r="E446" s="9" t="s">
        <v>59</v>
      </c>
      <c r="F446" s="10" t="s">
        <v>60</v>
      </c>
      <c r="G446" s="30" t="s">
        <v>566</v>
      </c>
      <c r="H446" s="30"/>
      <c r="I446" s="30"/>
      <c r="J446" s="13">
        <v>14982</v>
      </c>
      <c r="K446" s="17">
        <f t="shared" si="26"/>
        <v>0.47233519341719477</v>
      </c>
    </row>
    <row r="447" spans="2:11" ht="16.5" customHeight="1">
      <c r="B447" s="8"/>
      <c r="C447" s="29"/>
      <c r="D447" s="29"/>
      <c r="E447" s="9" t="s">
        <v>62</v>
      </c>
      <c r="F447" s="10" t="s">
        <v>63</v>
      </c>
      <c r="G447" s="30" t="s">
        <v>567</v>
      </c>
      <c r="H447" s="30"/>
      <c r="I447" s="30"/>
      <c r="J447" s="13">
        <v>54802</v>
      </c>
      <c r="K447" s="17">
        <f t="shared" si="26"/>
        <v>0.44917094920783235</v>
      </c>
    </row>
    <row r="448" spans="2:11" ht="16.5" customHeight="1">
      <c r="B448" s="8"/>
      <c r="C448" s="29"/>
      <c r="D448" s="29"/>
      <c r="E448" s="9" t="s">
        <v>289</v>
      </c>
      <c r="F448" s="10" t="s">
        <v>290</v>
      </c>
      <c r="G448" s="30" t="s">
        <v>568</v>
      </c>
      <c r="H448" s="30"/>
      <c r="I448" s="30"/>
      <c r="J448" s="13">
        <v>71574</v>
      </c>
      <c r="K448" s="17">
        <f t="shared" si="26"/>
        <v>0.5214521452145214</v>
      </c>
    </row>
    <row r="449" spans="2:11" ht="16.5" customHeight="1">
      <c r="B449" s="8"/>
      <c r="C449" s="29"/>
      <c r="D449" s="29"/>
      <c r="E449" s="9" t="s">
        <v>65</v>
      </c>
      <c r="F449" s="10" t="s">
        <v>66</v>
      </c>
      <c r="G449" s="30" t="s">
        <v>569</v>
      </c>
      <c r="H449" s="30"/>
      <c r="I449" s="30"/>
      <c r="J449" s="13">
        <v>7287</v>
      </c>
      <c r="K449" s="17">
        <f t="shared" si="26"/>
        <v>0.4959504525964745</v>
      </c>
    </row>
    <row r="450" spans="2:11" ht="16.5" customHeight="1">
      <c r="B450" s="8"/>
      <c r="C450" s="29"/>
      <c r="D450" s="29"/>
      <c r="E450" s="9" t="s">
        <v>143</v>
      </c>
      <c r="F450" s="10" t="s">
        <v>144</v>
      </c>
      <c r="G450" s="30" t="s">
        <v>570</v>
      </c>
      <c r="H450" s="30"/>
      <c r="I450" s="30"/>
      <c r="J450" s="13">
        <v>12</v>
      </c>
      <c r="K450" s="17">
        <f t="shared" si="26"/>
        <v>0.0010496850944716584</v>
      </c>
    </row>
    <row r="451" spans="2:11" ht="16.5" customHeight="1">
      <c r="B451" s="8"/>
      <c r="C451" s="29"/>
      <c r="D451" s="29"/>
      <c r="E451" s="9" t="s">
        <v>68</v>
      </c>
      <c r="F451" s="10" t="s">
        <v>69</v>
      </c>
      <c r="G451" s="30" t="s">
        <v>571</v>
      </c>
      <c r="H451" s="30"/>
      <c r="I451" s="30"/>
      <c r="J451" s="13">
        <v>57023</v>
      </c>
      <c r="K451" s="17">
        <f t="shared" si="26"/>
        <v>0.5268248967562523</v>
      </c>
    </row>
    <row r="452" spans="2:11" ht="16.5" customHeight="1">
      <c r="B452" s="8"/>
      <c r="C452" s="29"/>
      <c r="D452" s="29"/>
      <c r="E452" s="9" t="s">
        <v>71</v>
      </c>
      <c r="F452" s="10" t="s">
        <v>72</v>
      </c>
      <c r="G452" s="30" t="s">
        <v>572</v>
      </c>
      <c r="H452" s="30"/>
      <c r="I452" s="30"/>
      <c r="J452" s="13">
        <v>2630</v>
      </c>
      <c r="K452" s="17">
        <f t="shared" si="26"/>
        <v>0.059577745559985504</v>
      </c>
    </row>
    <row r="453" spans="2:11" ht="16.5" customHeight="1">
      <c r="B453" s="8"/>
      <c r="C453" s="29"/>
      <c r="D453" s="29"/>
      <c r="E453" s="9" t="s">
        <v>74</v>
      </c>
      <c r="F453" s="10" t="s">
        <v>75</v>
      </c>
      <c r="G453" s="30" t="s">
        <v>519</v>
      </c>
      <c r="H453" s="30"/>
      <c r="I453" s="30"/>
      <c r="J453" s="13">
        <v>80</v>
      </c>
      <c r="K453" s="17">
        <f t="shared" si="26"/>
        <v>0.4</v>
      </c>
    </row>
    <row r="454" spans="2:11" ht="16.5" customHeight="1">
      <c r="B454" s="8"/>
      <c r="C454" s="29"/>
      <c r="D454" s="29"/>
      <c r="E454" s="9" t="s">
        <v>9</v>
      </c>
      <c r="F454" s="10" t="s">
        <v>10</v>
      </c>
      <c r="G454" s="30" t="s">
        <v>573</v>
      </c>
      <c r="H454" s="30"/>
      <c r="I454" s="30"/>
      <c r="J454" s="13">
        <v>35687</v>
      </c>
      <c r="K454" s="17">
        <f t="shared" si="26"/>
        <v>0.3868132106352768</v>
      </c>
    </row>
    <row r="455" spans="2:11" ht="19.5" customHeight="1">
      <c r="B455" s="8"/>
      <c r="C455" s="29"/>
      <c r="D455" s="29"/>
      <c r="E455" s="9" t="s">
        <v>81</v>
      </c>
      <c r="F455" s="10" t="s">
        <v>82</v>
      </c>
      <c r="G455" s="30" t="s">
        <v>574</v>
      </c>
      <c r="H455" s="30"/>
      <c r="I455" s="30"/>
      <c r="J455" s="13">
        <v>615</v>
      </c>
      <c r="K455" s="17">
        <f t="shared" si="26"/>
        <v>0.25444766239139427</v>
      </c>
    </row>
    <row r="456" spans="2:11" ht="19.5" customHeight="1">
      <c r="B456" s="8"/>
      <c r="C456" s="29"/>
      <c r="D456" s="29"/>
      <c r="E456" s="9" t="s">
        <v>84</v>
      </c>
      <c r="F456" s="10" t="s">
        <v>85</v>
      </c>
      <c r="G456" s="30" t="s">
        <v>198</v>
      </c>
      <c r="H456" s="30"/>
      <c r="I456" s="30"/>
      <c r="J456" s="13">
        <v>806</v>
      </c>
      <c r="K456" s="17">
        <f t="shared" si="26"/>
        <v>0.4477777777777778</v>
      </c>
    </row>
    <row r="457" spans="2:11" ht="16.5" customHeight="1">
      <c r="B457" s="8"/>
      <c r="C457" s="29"/>
      <c r="D457" s="29"/>
      <c r="E457" s="9" t="s">
        <v>90</v>
      </c>
      <c r="F457" s="10" t="s">
        <v>91</v>
      </c>
      <c r="G457" s="30" t="s">
        <v>575</v>
      </c>
      <c r="H457" s="30"/>
      <c r="I457" s="30"/>
      <c r="J457" s="13">
        <v>644</v>
      </c>
      <c r="K457" s="17">
        <f t="shared" si="26"/>
        <v>0.40811153358681873</v>
      </c>
    </row>
    <row r="458" spans="2:11" ht="16.5" customHeight="1">
      <c r="B458" s="8"/>
      <c r="C458" s="29"/>
      <c r="D458" s="29"/>
      <c r="E458" s="9" t="s">
        <v>93</v>
      </c>
      <c r="F458" s="10" t="s">
        <v>94</v>
      </c>
      <c r="G458" s="30" t="s">
        <v>576</v>
      </c>
      <c r="H458" s="30"/>
      <c r="I458" s="30"/>
      <c r="J458" s="13">
        <v>39</v>
      </c>
      <c r="K458" s="17">
        <f t="shared" si="26"/>
        <v>0.00469709743466217</v>
      </c>
    </row>
    <row r="459" spans="2:11" ht="16.5" customHeight="1">
      <c r="B459" s="8"/>
      <c r="C459" s="29"/>
      <c r="D459" s="29"/>
      <c r="E459" s="9" t="s">
        <v>96</v>
      </c>
      <c r="F459" s="10" t="s">
        <v>97</v>
      </c>
      <c r="G459" s="30" t="s">
        <v>577</v>
      </c>
      <c r="H459" s="30"/>
      <c r="I459" s="30"/>
      <c r="J459" s="13">
        <v>34029</v>
      </c>
      <c r="K459" s="17">
        <f t="shared" si="26"/>
        <v>0.8846053862951024</v>
      </c>
    </row>
    <row r="460" spans="2:11" ht="16.5" customHeight="1">
      <c r="B460" s="8"/>
      <c r="C460" s="29"/>
      <c r="D460" s="29"/>
      <c r="E460" s="9" t="s">
        <v>150</v>
      </c>
      <c r="F460" s="10" t="s">
        <v>151</v>
      </c>
      <c r="G460" s="30" t="s">
        <v>578</v>
      </c>
      <c r="H460" s="30"/>
      <c r="I460" s="30"/>
      <c r="J460" s="13">
        <v>2423</v>
      </c>
      <c r="K460" s="17">
        <f t="shared" si="26"/>
        <v>0.5738986262434865</v>
      </c>
    </row>
    <row r="461" spans="2:11" ht="16.5" customHeight="1">
      <c r="B461" s="8"/>
      <c r="C461" s="29"/>
      <c r="D461" s="29"/>
      <c r="E461" s="9" t="s">
        <v>102</v>
      </c>
      <c r="F461" s="10" t="s">
        <v>103</v>
      </c>
      <c r="G461" s="30" t="s">
        <v>579</v>
      </c>
      <c r="H461" s="30"/>
      <c r="I461" s="30"/>
      <c r="J461" s="13">
        <v>2429</v>
      </c>
      <c r="K461" s="17">
        <f t="shared" si="26"/>
        <v>0.49979423868312756</v>
      </c>
    </row>
    <row r="462" spans="2:11" ht="16.5" customHeight="1">
      <c r="B462" s="8"/>
      <c r="C462" s="29"/>
      <c r="D462" s="29"/>
      <c r="E462" s="9" t="s">
        <v>111</v>
      </c>
      <c r="F462" s="10" t="s">
        <v>112</v>
      </c>
      <c r="G462" s="30" t="s">
        <v>580</v>
      </c>
      <c r="H462" s="30"/>
      <c r="I462" s="30"/>
      <c r="J462" s="13">
        <v>2202</v>
      </c>
      <c r="K462" s="17">
        <f t="shared" si="26"/>
        <v>0.22740886089021997</v>
      </c>
    </row>
    <row r="463" spans="2:11" ht="16.5" customHeight="1">
      <c r="B463" s="5"/>
      <c r="C463" s="27" t="s">
        <v>581</v>
      </c>
      <c r="D463" s="27"/>
      <c r="E463" s="6"/>
      <c r="F463" s="7" t="s">
        <v>582</v>
      </c>
      <c r="G463" s="28" t="s">
        <v>583</v>
      </c>
      <c r="H463" s="28"/>
      <c r="I463" s="28"/>
      <c r="J463" s="12">
        <f>SUM(J464:J485)</f>
        <v>2022305</v>
      </c>
      <c r="K463" s="16">
        <f>J463/G463</f>
        <v>0.5617265792983032</v>
      </c>
    </row>
    <row r="464" spans="2:11" ht="16.5" customHeight="1">
      <c r="B464" s="8"/>
      <c r="C464" s="29"/>
      <c r="D464" s="29"/>
      <c r="E464" s="9" t="s">
        <v>47</v>
      </c>
      <c r="F464" s="10" t="s">
        <v>48</v>
      </c>
      <c r="G464" s="30" t="s">
        <v>334</v>
      </c>
      <c r="H464" s="30"/>
      <c r="I464" s="30"/>
      <c r="J464" s="13">
        <v>293</v>
      </c>
      <c r="K464" s="17">
        <f aca="true" t="shared" si="27" ref="K464:K485">J464/G464</f>
        <v>0.13318181818181818</v>
      </c>
    </row>
    <row r="465" spans="2:11" ht="16.5" customHeight="1">
      <c r="B465" s="8"/>
      <c r="C465" s="29"/>
      <c r="D465" s="29"/>
      <c r="E465" s="9" t="s">
        <v>50</v>
      </c>
      <c r="F465" s="10" t="s">
        <v>51</v>
      </c>
      <c r="G465" s="30" t="s">
        <v>584</v>
      </c>
      <c r="H465" s="30"/>
      <c r="I465" s="30"/>
      <c r="J465" s="13">
        <v>1119848</v>
      </c>
      <c r="K465" s="17">
        <f t="shared" si="27"/>
        <v>0.5311364067539366</v>
      </c>
    </row>
    <row r="466" spans="2:11" ht="16.5" customHeight="1">
      <c r="B466" s="8"/>
      <c r="C466" s="29"/>
      <c r="D466" s="29"/>
      <c r="E466" s="9" t="s">
        <v>53</v>
      </c>
      <c r="F466" s="10" t="s">
        <v>54</v>
      </c>
      <c r="G466" s="30" t="s">
        <v>585</v>
      </c>
      <c r="H466" s="30"/>
      <c r="I466" s="30"/>
      <c r="J466" s="13">
        <v>173581</v>
      </c>
      <c r="K466" s="17">
        <f t="shared" si="27"/>
        <v>0.999314910765688</v>
      </c>
    </row>
    <row r="467" spans="2:11" ht="16.5" customHeight="1">
      <c r="B467" s="8"/>
      <c r="C467" s="29"/>
      <c r="D467" s="29"/>
      <c r="E467" s="9" t="s">
        <v>56</v>
      </c>
      <c r="F467" s="10" t="s">
        <v>57</v>
      </c>
      <c r="G467" s="30" t="s">
        <v>586</v>
      </c>
      <c r="H467" s="30"/>
      <c r="I467" s="30"/>
      <c r="J467" s="13">
        <v>223282</v>
      </c>
      <c r="K467" s="17">
        <f t="shared" si="27"/>
        <v>0.5638434343434343</v>
      </c>
    </row>
    <row r="468" spans="2:11" ht="16.5" customHeight="1">
      <c r="B468" s="8"/>
      <c r="C468" s="29"/>
      <c r="D468" s="29"/>
      <c r="E468" s="9" t="s">
        <v>59</v>
      </c>
      <c r="F468" s="10" t="s">
        <v>60</v>
      </c>
      <c r="G468" s="30" t="s">
        <v>587</v>
      </c>
      <c r="H468" s="30"/>
      <c r="I468" s="30"/>
      <c r="J468" s="13">
        <v>21425</v>
      </c>
      <c r="K468" s="17">
        <f t="shared" si="27"/>
        <v>0.5806233062330624</v>
      </c>
    </row>
    <row r="469" spans="2:11" ht="16.5" customHeight="1">
      <c r="B469" s="8"/>
      <c r="C469" s="29"/>
      <c r="D469" s="29"/>
      <c r="E469" s="9" t="s">
        <v>36</v>
      </c>
      <c r="F469" s="10" t="s">
        <v>37</v>
      </c>
      <c r="G469" s="30" t="s">
        <v>341</v>
      </c>
      <c r="H469" s="30"/>
      <c r="I469" s="30"/>
      <c r="J469" s="13">
        <v>0</v>
      </c>
      <c r="K469" s="17">
        <f t="shared" si="27"/>
        <v>0</v>
      </c>
    </row>
    <row r="470" spans="2:11" ht="16.5" customHeight="1">
      <c r="B470" s="8"/>
      <c r="C470" s="29"/>
      <c r="D470" s="29"/>
      <c r="E470" s="9" t="s">
        <v>62</v>
      </c>
      <c r="F470" s="10" t="s">
        <v>63</v>
      </c>
      <c r="G470" s="30" t="s">
        <v>588</v>
      </c>
      <c r="H470" s="30"/>
      <c r="I470" s="30"/>
      <c r="J470" s="13">
        <v>18620</v>
      </c>
      <c r="K470" s="17">
        <f t="shared" si="27"/>
        <v>0.23130434782608697</v>
      </c>
    </row>
    <row r="471" spans="2:11" ht="16.5" customHeight="1">
      <c r="B471" s="8"/>
      <c r="C471" s="29"/>
      <c r="D471" s="29"/>
      <c r="E471" s="9" t="s">
        <v>289</v>
      </c>
      <c r="F471" s="10" t="s">
        <v>290</v>
      </c>
      <c r="G471" s="30" t="s">
        <v>589</v>
      </c>
      <c r="H471" s="30"/>
      <c r="I471" s="30"/>
      <c r="J471" s="13">
        <v>124249</v>
      </c>
      <c r="K471" s="17">
        <f t="shared" si="27"/>
        <v>0.46798116760828623</v>
      </c>
    </row>
    <row r="472" spans="2:11" ht="16.5" customHeight="1">
      <c r="B472" s="8"/>
      <c r="C472" s="29"/>
      <c r="D472" s="29"/>
      <c r="E472" s="9" t="s">
        <v>65</v>
      </c>
      <c r="F472" s="10" t="s">
        <v>66</v>
      </c>
      <c r="G472" s="30" t="s">
        <v>590</v>
      </c>
      <c r="H472" s="30"/>
      <c r="I472" s="30"/>
      <c r="J472" s="13">
        <v>14229</v>
      </c>
      <c r="K472" s="17">
        <f t="shared" si="27"/>
        <v>0.43249240121580546</v>
      </c>
    </row>
    <row r="473" spans="2:11" ht="16.5" customHeight="1">
      <c r="B473" s="8"/>
      <c r="C473" s="29"/>
      <c r="D473" s="29"/>
      <c r="E473" s="9" t="s">
        <v>68</v>
      </c>
      <c r="F473" s="10" t="s">
        <v>69</v>
      </c>
      <c r="G473" s="30" t="s">
        <v>591</v>
      </c>
      <c r="H473" s="30"/>
      <c r="I473" s="30"/>
      <c r="J473" s="13">
        <v>199792</v>
      </c>
      <c r="K473" s="17">
        <f t="shared" si="27"/>
        <v>0.6659733333333333</v>
      </c>
    </row>
    <row r="474" spans="2:11" ht="16.5" customHeight="1">
      <c r="B474" s="8"/>
      <c r="C474" s="29"/>
      <c r="D474" s="29"/>
      <c r="E474" s="9" t="s">
        <v>71</v>
      </c>
      <c r="F474" s="10" t="s">
        <v>72</v>
      </c>
      <c r="G474" s="30" t="s">
        <v>360</v>
      </c>
      <c r="H474" s="30"/>
      <c r="I474" s="30"/>
      <c r="J474" s="13">
        <v>23940</v>
      </c>
      <c r="K474" s="17">
        <f t="shared" si="27"/>
        <v>0.5985</v>
      </c>
    </row>
    <row r="475" spans="2:11" ht="16.5" customHeight="1">
      <c r="B475" s="8"/>
      <c r="C475" s="29"/>
      <c r="D475" s="29"/>
      <c r="E475" s="9" t="s">
        <v>74</v>
      </c>
      <c r="F475" s="10" t="s">
        <v>75</v>
      </c>
      <c r="G475" s="30" t="s">
        <v>592</v>
      </c>
      <c r="H475" s="30"/>
      <c r="I475" s="30"/>
      <c r="J475" s="13">
        <v>861</v>
      </c>
      <c r="K475" s="17">
        <f t="shared" si="27"/>
        <v>0.38266666666666665</v>
      </c>
    </row>
    <row r="476" spans="2:11" ht="16.5" customHeight="1">
      <c r="B476" s="8"/>
      <c r="C476" s="29"/>
      <c r="D476" s="29"/>
      <c r="E476" s="9" t="s">
        <v>9</v>
      </c>
      <c r="F476" s="10" t="s">
        <v>10</v>
      </c>
      <c r="G476" s="30" t="s">
        <v>593</v>
      </c>
      <c r="H476" s="30"/>
      <c r="I476" s="30"/>
      <c r="J476" s="13">
        <v>15642</v>
      </c>
      <c r="K476" s="17">
        <f t="shared" si="27"/>
        <v>0.6410655737704918</v>
      </c>
    </row>
    <row r="477" spans="2:11" ht="16.5" customHeight="1">
      <c r="B477" s="8"/>
      <c r="C477" s="29"/>
      <c r="D477" s="29"/>
      <c r="E477" s="9" t="s">
        <v>78</v>
      </c>
      <c r="F477" s="10" t="s">
        <v>79</v>
      </c>
      <c r="G477" s="30" t="s">
        <v>594</v>
      </c>
      <c r="H477" s="30"/>
      <c r="I477" s="30"/>
      <c r="J477" s="13">
        <v>677</v>
      </c>
      <c r="K477" s="17">
        <f t="shared" si="27"/>
        <v>0.4257861635220126</v>
      </c>
    </row>
    <row r="478" spans="2:11" ht="19.5" customHeight="1">
      <c r="B478" s="8"/>
      <c r="C478" s="29"/>
      <c r="D478" s="29"/>
      <c r="E478" s="9" t="s">
        <v>81</v>
      </c>
      <c r="F478" s="10" t="s">
        <v>82</v>
      </c>
      <c r="G478" s="30" t="s">
        <v>595</v>
      </c>
      <c r="H478" s="30"/>
      <c r="I478" s="30"/>
      <c r="J478" s="13">
        <v>1115</v>
      </c>
      <c r="K478" s="17">
        <f t="shared" si="27"/>
        <v>0.294973544973545</v>
      </c>
    </row>
    <row r="479" spans="2:11" ht="19.5" customHeight="1">
      <c r="B479" s="8"/>
      <c r="C479" s="29"/>
      <c r="D479" s="29"/>
      <c r="E479" s="9" t="s">
        <v>84</v>
      </c>
      <c r="F479" s="10" t="s">
        <v>85</v>
      </c>
      <c r="G479" s="30" t="s">
        <v>596</v>
      </c>
      <c r="H479" s="30"/>
      <c r="I479" s="30"/>
      <c r="J479" s="13">
        <v>1224</v>
      </c>
      <c r="K479" s="17">
        <f t="shared" si="27"/>
        <v>0.3154639175257732</v>
      </c>
    </row>
    <row r="480" spans="2:11" ht="16.5" customHeight="1">
      <c r="B480" s="8"/>
      <c r="C480" s="29"/>
      <c r="D480" s="29"/>
      <c r="E480" s="9" t="s">
        <v>90</v>
      </c>
      <c r="F480" s="10" t="s">
        <v>91</v>
      </c>
      <c r="G480" s="30" t="s">
        <v>597</v>
      </c>
      <c r="H480" s="30"/>
      <c r="I480" s="30"/>
      <c r="J480" s="13">
        <v>1638</v>
      </c>
      <c r="K480" s="17">
        <f t="shared" si="27"/>
        <v>0.37227272727272726</v>
      </c>
    </row>
    <row r="481" spans="2:11" ht="16.5" customHeight="1">
      <c r="B481" s="8"/>
      <c r="C481" s="29"/>
      <c r="D481" s="29"/>
      <c r="E481" s="9" t="s">
        <v>93</v>
      </c>
      <c r="F481" s="10" t="s">
        <v>94</v>
      </c>
      <c r="G481" s="30" t="s">
        <v>598</v>
      </c>
      <c r="H481" s="30"/>
      <c r="I481" s="30"/>
      <c r="J481" s="13">
        <v>3380</v>
      </c>
      <c r="K481" s="17">
        <f t="shared" si="27"/>
        <v>0.3930232558139535</v>
      </c>
    </row>
    <row r="482" spans="2:11" ht="16.5" customHeight="1">
      <c r="B482" s="8"/>
      <c r="C482" s="29"/>
      <c r="D482" s="29"/>
      <c r="E482" s="9" t="s">
        <v>96</v>
      </c>
      <c r="F482" s="10" t="s">
        <v>97</v>
      </c>
      <c r="G482" s="30" t="s">
        <v>599</v>
      </c>
      <c r="H482" s="30"/>
      <c r="I482" s="30"/>
      <c r="J482" s="13">
        <v>67500</v>
      </c>
      <c r="K482" s="17">
        <f t="shared" si="27"/>
        <v>0.7525083612040134</v>
      </c>
    </row>
    <row r="483" spans="2:11" ht="16.5" customHeight="1">
      <c r="B483" s="8"/>
      <c r="C483" s="29"/>
      <c r="D483" s="29"/>
      <c r="E483" s="9" t="s">
        <v>150</v>
      </c>
      <c r="F483" s="10" t="s">
        <v>151</v>
      </c>
      <c r="G483" s="30" t="s">
        <v>600</v>
      </c>
      <c r="H483" s="30"/>
      <c r="I483" s="30"/>
      <c r="J483" s="13">
        <v>2797</v>
      </c>
      <c r="K483" s="17">
        <f t="shared" si="27"/>
        <v>0.5057866184448463</v>
      </c>
    </row>
    <row r="484" spans="2:11" ht="16.5" customHeight="1">
      <c r="B484" s="8"/>
      <c r="C484" s="29"/>
      <c r="D484" s="29"/>
      <c r="E484" s="9" t="s">
        <v>102</v>
      </c>
      <c r="F484" s="10" t="s">
        <v>103</v>
      </c>
      <c r="G484" s="30" t="s">
        <v>601</v>
      </c>
      <c r="H484" s="30"/>
      <c r="I484" s="30"/>
      <c r="J484" s="13">
        <v>5874</v>
      </c>
      <c r="K484" s="17">
        <f t="shared" si="27"/>
        <v>0.5051165190472096</v>
      </c>
    </row>
    <row r="485" spans="2:11" ht="16.5" customHeight="1">
      <c r="B485" s="8"/>
      <c r="C485" s="29"/>
      <c r="D485" s="29"/>
      <c r="E485" s="9" t="s">
        <v>111</v>
      </c>
      <c r="F485" s="10" t="s">
        <v>112</v>
      </c>
      <c r="G485" s="30" t="s">
        <v>184</v>
      </c>
      <c r="H485" s="30"/>
      <c r="I485" s="30"/>
      <c r="J485" s="13">
        <v>2338</v>
      </c>
      <c r="K485" s="17">
        <f t="shared" si="27"/>
        <v>0.5845</v>
      </c>
    </row>
    <row r="486" spans="2:11" ht="16.5" customHeight="1">
      <c r="B486" s="5"/>
      <c r="C486" s="27" t="s">
        <v>602</v>
      </c>
      <c r="D486" s="27"/>
      <c r="E486" s="6"/>
      <c r="F486" s="7" t="s">
        <v>603</v>
      </c>
      <c r="G486" s="28" t="s">
        <v>604</v>
      </c>
      <c r="H486" s="28"/>
      <c r="I486" s="28"/>
      <c r="J486" s="12">
        <f>J487+J488+J489+J490+J491+J492+J493+J494+J495</f>
        <v>1414643</v>
      </c>
      <c r="K486" s="16">
        <f>J486/G486</f>
        <v>0.5546519004464212</v>
      </c>
    </row>
    <row r="487" spans="2:11" ht="30" customHeight="1">
      <c r="B487" s="8"/>
      <c r="C487" s="29"/>
      <c r="D487" s="29"/>
      <c r="E487" s="9" t="s">
        <v>556</v>
      </c>
      <c r="F487" s="10" t="s">
        <v>557</v>
      </c>
      <c r="G487" s="30" t="s">
        <v>605</v>
      </c>
      <c r="H487" s="30"/>
      <c r="I487" s="30"/>
      <c r="J487" s="13">
        <v>189048</v>
      </c>
      <c r="K487" s="17">
        <f aca="true" t="shared" si="28" ref="K487:K495">J487/G487</f>
        <v>0.5401371428571429</v>
      </c>
    </row>
    <row r="488" spans="2:11" ht="16.5" customHeight="1">
      <c r="B488" s="8"/>
      <c r="C488" s="29"/>
      <c r="D488" s="29"/>
      <c r="E488" s="9" t="s">
        <v>560</v>
      </c>
      <c r="F488" s="10" t="s">
        <v>561</v>
      </c>
      <c r="G488" s="30" t="s">
        <v>606</v>
      </c>
      <c r="H488" s="30"/>
      <c r="I488" s="30"/>
      <c r="J488" s="13">
        <v>1033491</v>
      </c>
      <c r="K488" s="17">
        <f t="shared" si="28"/>
        <v>0.5789518499451294</v>
      </c>
    </row>
    <row r="489" spans="2:11" ht="16.5" customHeight="1">
      <c r="B489" s="8"/>
      <c r="C489" s="29"/>
      <c r="D489" s="29"/>
      <c r="E489" s="9" t="s">
        <v>50</v>
      </c>
      <c r="F489" s="10" t="s">
        <v>51</v>
      </c>
      <c r="G489" s="30" t="s">
        <v>607</v>
      </c>
      <c r="H489" s="30"/>
      <c r="I489" s="30"/>
      <c r="J489" s="13">
        <v>33013</v>
      </c>
      <c r="K489" s="17">
        <f t="shared" si="28"/>
        <v>0.38641976753713436</v>
      </c>
    </row>
    <row r="490" spans="2:11" ht="16.5" customHeight="1">
      <c r="B490" s="8"/>
      <c r="C490" s="29"/>
      <c r="D490" s="29"/>
      <c r="E490" s="9" t="s">
        <v>56</v>
      </c>
      <c r="F490" s="10" t="s">
        <v>57</v>
      </c>
      <c r="G490" s="30" t="s">
        <v>608</v>
      </c>
      <c r="H490" s="30"/>
      <c r="I490" s="30"/>
      <c r="J490" s="13">
        <v>23168</v>
      </c>
      <c r="K490" s="17">
        <f t="shared" si="28"/>
        <v>0.4268867924528302</v>
      </c>
    </row>
    <row r="491" spans="2:11" ht="16.5" customHeight="1">
      <c r="B491" s="8"/>
      <c r="C491" s="29"/>
      <c r="D491" s="29"/>
      <c r="E491" s="9" t="s">
        <v>59</v>
      </c>
      <c r="F491" s="10" t="s">
        <v>60</v>
      </c>
      <c r="G491" s="30" t="s">
        <v>609</v>
      </c>
      <c r="H491" s="30"/>
      <c r="I491" s="30"/>
      <c r="J491" s="13">
        <v>3296</v>
      </c>
      <c r="K491" s="17">
        <f t="shared" si="28"/>
        <v>0.4243048403707518</v>
      </c>
    </row>
    <row r="492" spans="2:11" ht="16.5" customHeight="1">
      <c r="B492" s="8"/>
      <c r="C492" s="29"/>
      <c r="D492" s="29"/>
      <c r="E492" s="9" t="s">
        <v>36</v>
      </c>
      <c r="F492" s="10" t="s">
        <v>37</v>
      </c>
      <c r="G492" s="30" t="s">
        <v>610</v>
      </c>
      <c r="H492" s="30"/>
      <c r="I492" s="30"/>
      <c r="J492" s="13">
        <v>102567</v>
      </c>
      <c r="K492" s="17">
        <f t="shared" si="28"/>
        <v>0.44704359423625095</v>
      </c>
    </row>
    <row r="493" spans="2:11" ht="16.5" customHeight="1">
      <c r="B493" s="8"/>
      <c r="C493" s="29"/>
      <c r="D493" s="29"/>
      <c r="E493" s="9" t="s">
        <v>9</v>
      </c>
      <c r="F493" s="10" t="s">
        <v>10</v>
      </c>
      <c r="G493" s="30" t="s">
        <v>611</v>
      </c>
      <c r="H493" s="30"/>
      <c r="I493" s="30"/>
      <c r="J493" s="13">
        <v>24300</v>
      </c>
      <c r="K493" s="17">
        <f t="shared" si="28"/>
        <v>0.9346153846153846</v>
      </c>
    </row>
    <row r="494" spans="2:11" ht="16.5" customHeight="1">
      <c r="B494" s="8"/>
      <c r="C494" s="29"/>
      <c r="D494" s="29"/>
      <c r="E494" s="9" t="s">
        <v>90</v>
      </c>
      <c r="F494" s="10" t="s">
        <v>91</v>
      </c>
      <c r="G494" s="30" t="s">
        <v>612</v>
      </c>
      <c r="H494" s="30"/>
      <c r="I494" s="30"/>
      <c r="J494" s="13">
        <v>3264</v>
      </c>
      <c r="K494" s="17">
        <f t="shared" si="28"/>
        <v>0.3615819209039548</v>
      </c>
    </row>
    <row r="495" spans="2:11" ht="16.5" customHeight="1">
      <c r="B495" s="8"/>
      <c r="C495" s="29"/>
      <c r="D495" s="29"/>
      <c r="E495" s="9" t="s">
        <v>96</v>
      </c>
      <c r="F495" s="10" t="s">
        <v>97</v>
      </c>
      <c r="G495" s="30" t="s">
        <v>613</v>
      </c>
      <c r="H495" s="30"/>
      <c r="I495" s="30"/>
      <c r="J495" s="13">
        <v>2496</v>
      </c>
      <c r="K495" s="17">
        <f t="shared" si="28"/>
        <v>0.7203463203463204</v>
      </c>
    </row>
    <row r="496" spans="2:11" ht="16.5" customHeight="1">
      <c r="B496" s="5"/>
      <c r="C496" s="27" t="s">
        <v>614</v>
      </c>
      <c r="D496" s="27"/>
      <c r="E496" s="6"/>
      <c r="F496" s="7" t="s">
        <v>615</v>
      </c>
      <c r="G496" s="28" t="s">
        <v>464</v>
      </c>
      <c r="H496" s="28"/>
      <c r="I496" s="28"/>
      <c r="J496" s="12">
        <f>J497+J498+J499+J500+J501</f>
        <v>16487</v>
      </c>
      <c r="K496" s="16">
        <f aca="true" t="shared" si="29" ref="K496:K502">J496/G496</f>
        <v>0.9159444444444444</v>
      </c>
    </row>
    <row r="497" spans="2:11" ht="16.5" customHeight="1">
      <c r="B497" s="8"/>
      <c r="C497" s="29"/>
      <c r="D497" s="29"/>
      <c r="E497" s="9" t="s">
        <v>56</v>
      </c>
      <c r="F497" s="10" t="s">
        <v>57</v>
      </c>
      <c r="G497" s="30" t="s">
        <v>616</v>
      </c>
      <c r="H497" s="30"/>
      <c r="I497" s="30"/>
      <c r="J497" s="13">
        <v>1918</v>
      </c>
      <c r="K497" s="17">
        <f t="shared" si="29"/>
        <v>1</v>
      </c>
    </row>
    <row r="498" spans="2:11" ht="16.5" customHeight="1">
      <c r="B498" s="8"/>
      <c r="C498" s="29"/>
      <c r="D498" s="29"/>
      <c r="E498" s="9" t="s">
        <v>59</v>
      </c>
      <c r="F498" s="10" t="s">
        <v>60</v>
      </c>
      <c r="G498" s="30" t="s">
        <v>617</v>
      </c>
      <c r="H498" s="30"/>
      <c r="I498" s="30"/>
      <c r="J498" s="13">
        <v>273</v>
      </c>
      <c r="K498" s="17">
        <f t="shared" si="29"/>
        <v>1</v>
      </c>
    </row>
    <row r="499" spans="2:11" ht="16.5" customHeight="1">
      <c r="B499" s="8"/>
      <c r="C499" s="29"/>
      <c r="D499" s="29"/>
      <c r="E499" s="9" t="s">
        <v>36</v>
      </c>
      <c r="F499" s="10" t="s">
        <v>37</v>
      </c>
      <c r="G499" s="30" t="s">
        <v>618</v>
      </c>
      <c r="H499" s="30"/>
      <c r="I499" s="30"/>
      <c r="J499" s="13">
        <v>11136</v>
      </c>
      <c r="K499" s="17">
        <f t="shared" si="29"/>
        <v>1</v>
      </c>
    </row>
    <row r="500" spans="2:11" ht="16.5" customHeight="1">
      <c r="B500" s="8"/>
      <c r="C500" s="29"/>
      <c r="D500" s="29"/>
      <c r="E500" s="9" t="s">
        <v>62</v>
      </c>
      <c r="F500" s="10" t="s">
        <v>63</v>
      </c>
      <c r="G500" s="30" t="s">
        <v>283</v>
      </c>
      <c r="H500" s="30"/>
      <c r="I500" s="30"/>
      <c r="J500" s="13">
        <v>553</v>
      </c>
      <c r="K500" s="17">
        <f t="shared" si="29"/>
        <v>0.345625</v>
      </c>
    </row>
    <row r="501" spans="2:11" ht="16.5" customHeight="1">
      <c r="B501" s="8"/>
      <c r="C501" s="29"/>
      <c r="D501" s="29"/>
      <c r="E501" s="9" t="s">
        <v>9</v>
      </c>
      <c r="F501" s="10" t="s">
        <v>10</v>
      </c>
      <c r="G501" s="30" t="s">
        <v>619</v>
      </c>
      <c r="H501" s="30"/>
      <c r="I501" s="30"/>
      <c r="J501" s="13">
        <v>2607</v>
      </c>
      <c r="K501" s="17">
        <f t="shared" si="29"/>
        <v>0.8483566547347868</v>
      </c>
    </row>
    <row r="502" spans="2:11" ht="16.5" customHeight="1">
      <c r="B502" s="5"/>
      <c r="C502" s="27" t="s">
        <v>620</v>
      </c>
      <c r="D502" s="27"/>
      <c r="E502" s="6"/>
      <c r="F502" s="7" t="s">
        <v>621</v>
      </c>
      <c r="G502" s="28" t="s">
        <v>622</v>
      </c>
      <c r="H502" s="28"/>
      <c r="I502" s="28"/>
      <c r="J502" s="12">
        <f>SUM(J503:J521)</f>
        <v>456772</v>
      </c>
      <c r="K502" s="16">
        <f t="shared" si="29"/>
        <v>0.5419040410391718</v>
      </c>
    </row>
    <row r="503" spans="2:11" ht="16.5" customHeight="1">
      <c r="B503" s="8"/>
      <c r="C503" s="29"/>
      <c r="D503" s="29"/>
      <c r="E503" s="9" t="s">
        <v>47</v>
      </c>
      <c r="F503" s="10" t="s">
        <v>48</v>
      </c>
      <c r="G503" s="30" t="s">
        <v>623</v>
      </c>
      <c r="H503" s="30"/>
      <c r="I503" s="30"/>
      <c r="J503" s="13">
        <v>340</v>
      </c>
      <c r="K503" s="17">
        <f aca="true" t="shared" si="30" ref="K503:K521">J503/G503</f>
        <v>0.38990825688073394</v>
      </c>
    </row>
    <row r="504" spans="2:11" ht="16.5" customHeight="1">
      <c r="B504" s="8"/>
      <c r="C504" s="29"/>
      <c r="D504" s="29"/>
      <c r="E504" s="9" t="s">
        <v>50</v>
      </c>
      <c r="F504" s="10" t="s">
        <v>51</v>
      </c>
      <c r="G504" s="30" t="s">
        <v>624</v>
      </c>
      <c r="H504" s="30"/>
      <c r="I504" s="30"/>
      <c r="J504" s="13">
        <v>265616</v>
      </c>
      <c r="K504" s="17">
        <f t="shared" si="30"/>
        <v>0.5049234676419821</v>
      </c>
    </row>
    <row r="505" spans="2:11" ht="16.5" customHeight="1">
      <c r="B505" s="8"/>
      <c r="C505" s="29"/>
      <c r="D505" s="29"/>
      <c r="E505" s="9" t="s">
        <v>53</v>
      </c>
      <c r="F505" s="10" t="s">
        <v>54</v>
      </c>
      <c r="G505" s="30" t="s">
        <v>625</v>
      </c>
      <c r="H505" s="30"/>
      <c r="I505" s="30"/>
      <c r="J505" s="13">
        <v>39944</v>
      </c>
      <c r="K505" s="17">
        <f t="shared" si="30"/>
        <v>0.9999749655776693</v>
      </c>
    </row>
    <row r="506" spans="2:11" ht="16.5" customHeight="1">
      <c r="B506" s="8"/>
      <c r="C506" s="29"/>
      <c r="D506" s="29"/>
      <c r="E506" s="9" t="s">
        <v>56</v>
      </c>
      <c r="F506" s="10" t="s">
        <v>57</v>
      </c>
      <c r="G506" s="30" t="s">
        <v>626</v>
      </c>
      <c r="H506" s="30"/>
      <c r="I506" s="30"/>
      <c r="J506" s="13">
        <v>51768</v>
      </c>
      <c r="K506" s="17">
        <f t="shared" si="30"/>
        <v>0.5263008072223013</v>
      </c>
    </row>
    <row r="507" spans="2:11" ht="16.5" customHeight="1">
      <c r="B507" s="8"/>
      <c r="C507" s="29"/>
      <c r="D507" s="29"/>
      <c r="E507" s="9" t="s">
        <v>59</v>
      </c>
      <c r="F507" s="10" t="s">
        <v>60</v>
      </c>
      <c r="G507" s="30" t="s">
        <v>372</v>
      </c>
      <c r="H507" s="30"/>
      <c r="I507" s="30"/>
      <c r="J507" s="13">
        <v>4819</v>
      </c>
      <c r="K507" s="17">
        <f t="shared" si="30"/>
        <v>0.5072631578947369</v>
      </c>
    </row>
    <row r="508" spans="2:11" ht="16.5" customHeight="1">
      <c r="B508" s="8"/>
      <c r="C508" s="29"/>
      <c r="D508" s="29"/>
      <c r="E508" s="9" t="s">
        <v>36</v>
      </c>
      <c r="F508" s="10" t="s">
        <v>37</v>
      </c>
      <c r="G508" s="30" t="s">
        <v>242</v>
      </c>
      <c r="H508" s="30"/>
      <c r="I508" s="30"/>
      <c r="J508" s="13">
        <v>4580</v>
      </c>
      <c r="K508" s="17">
        <f t="shared" si="30"/>
        <v>0.3523076923076923</v>
      </c>
    </row>
    <row r="509" spans="2:11" ht="16.5" customHeight="1">
      <c r="B509" s="8"/>
      <c r="C509" s="29"/>
      <c r="D509" s="29"/>
      <c r="E509" s="9" t="s">
        <v>62</v>
      </c>
      <c r="F509" s="10" t="s">
        <v>63</v>
      </c>
      <c r="G509" s="30" t="s">
        <v>95</v>
      </c>
      <c r="H509" s="30"/>
      <c r="I509" s="30"/>
      <c r="J509" s="13">
        <v>6990</v>
      </c>
      <c r="K509" s="17">
        <f t="shared" si="30"/>
        <v>0.466</v>
      </c>
    </row>
    <row r="510" spans="2:11" ht="16.5" customHeight="1">
      <c r="B510" s="8"/>
      <c r="C510" s="29"/>
      <c r="D510" s="29"/>
      <c r="E510" s="9" t="s">
        <v>68</v>
      </c>
      <c r="F510" s="10" t="s">
        <v>69</v>
      </c>
      <c r="G510" s="30" t="s">
        <v>627</v>
      </c>
      <c r="H510" s="30"/>
      <c r="I510" s="30"/>
      <c r="J510" s="13">
        <v>10186</v>
      </c>
      <c r="K510" s="17">
        <f t="shared" si="30"/>
        <v>0.4666269641302854</v>
      </c>
    </row>
    <row r="511" spans="2:11" ht="16.5" customHeight="1">
      <c r="B511" s="8"/>
      <c r="C511" s="29"/>
      <c r="D511" s="29"/>
      <c r="E511" s="9" t="s">
        <v>71</v>
      </c>
      <c r="F511" s="10" t="s">
        <v>72</v>
      </c>
      <c r="G511" s="30" t="s">
        <v>628</v>
      </c>
      <c r="H511" s="30"/>
      <c r="I511" s="30"/>
      <c r="J511" s="13">
        <v>2659</v>
      </c>
      <c r="K511" s="17">
        <f t="shared" si="30"/>
        <v>0.6997368421052632</v>
      </c>
    </row>
    <row r="512" spans="2:11" ht="16.5" customHeight="1">
      <c r="B512" s="8"/>
      <c r="C512" s="29"/>
      <c r="D512" s="29"/>
      <c r="E512" s="9" t="s">
        <v>74</v>
      </c>
      <c r="F512" s="10" t="s">
        <v>75</v>
      </c>
      <c r="G512" s="30" t="s">
        <v>92</v>
      </c>
      <c r="H512" s="30"/>
      <c r="I512" s="30"/>
      <c r="J512" s="13">
        <v>535</v>
      </c>
      <c r="K512" s="17">
        <f t="shared" si="30"/>
        <v>0.535</v>
      </c>
    </row>
    <row r="513" spans="2:11" ht="16.5" customHeight="1">
      <c r="B513" s="8"/>
      <c r="C513" s="29"/>
      <c r="D513" s="29"/>
      <c r="E513" s="9" t="s">
        <v>9</v>
      </c>
      <c r="F513" s="10" t="s">
        <v>10</v>
      </c>
      <c r="G513" s="30" t="s">
        <v>629</v>
      </c>
      <c r="H513" s="30"/>
      <c r="I513" s="30"/>
      <c r="J513" s="13">
        <v>43188</v>
      </c>
      <c r="K513" s="17">
        <f t="shared" si="30"/>
        <v>0.6981909888937388</v>
      </c>
    </row>
    <row r="514" spans="2:11" ht="16.5" customHeight="1">
      <c r="B514" s="8"/>
      <c r="C514" s="29"/>
      <c r="D514" s="29"/>
      <c r="E514" s="9" t="s">
        <v>78</v>
      </c>
      <c r="F514" s="10" t="s">
        <v>79</v>
      </c>
      <c r="G514" s="30" t="s">
        <v>630</v>
      </c>
      <c r="H514" s="30"/>
      <c r="I514" s="30"/>
      <c r="J514" s="13">
        <v>915</v>
      </c>
      <c r="K514" s="17">
        <f t="shared" si="30"/>
        <v>0.3456743483188515</v>
      </c>
    </row>
    <row r="515" spans="2:11" ht="19.5" customHeight="1">
      <c r="B515" s="8"/>
      <c r="C515" s="29"/>
      <c r="D515" s="29"/>
      <c r="E515" s="9" t="s">
        <v>81</v>
      </c>
      <c r="F515" s="10" t="s">
        <v>82</v>
      </c>
      <c r="G515" s="30" t="s">
        <v>631</v>
      </c>
      <c r="H515" s="30"/>
      <c r="I515" s="30"/>
      <c r="J515" s="13">
        <v>756</v>
      </c>
      <c r="K515" s="17">
        <f t="shared" si="30"/>
        <v>0.4529658478130617</v>
      </c>
    </row>
    <row r="516" spans="2:11" ht="19.5" customHeight="1">
      <c r="B516" s="8"/>
      <c r="C516" s="29"/>
      <c r="D516" s="29"/>
      <c r="E516" s="9" t="s">
        <v>84</v>
      </c>
      <c r="F516" s="10" t="s">
        <v>85</v>
      </c>
      <c r="G516" s="30" t="s">
        <v>632</v>
      </c>
      <c r="H516" s="30"/>
      <c r="I516" s="30"/>
      <c r="J516" s="13">
        <v>4664</v>
      </c>
      <c r="K516" s="17">
        <f t="shared" si="30"/>
        <v>0.4326530612244898</v>
      </c>
    </row>
    <row r="517" spans="2:11" ht="16.5" customHeight="1">
      <c r="B517" s="8"/>
      <c r="C517" s="29"/>
      <c r="D517" s="29"/>
      <c r="E517" s="9" t="s">
        <v>90</v>
      </c>
      <c r="F517" s="10" t="s">
        <v>91</v>
      </c>
      <c r="G517" s="30" t="s">
        <v>633</v>
      </c>
      <c r="H517" s="30"/>
      <c r="I517" s="30"/>
      <c r="J517" s="13">
        <v>3041</v>
      </c>
      <c r="K517" s="17">
        <f t="shared" si="30"/>
        <v>0.5529090909090909</v>
      </c>
    </row>
    <row r="518" spans="2:11" ht="16.5" customHeight="1">
      <c r="B518" s="8"/>
      <c r="C518" s="29"/>
      <c r="D518" s="29"/>
      <c r="E518" s="9" t="s">
        <v>93</v>
      </c>
      <c r="F518" s="10" t="s">
        <v>94</v>
      </c>
      <c r="G518" s="30" t="s">
        <v>49</v>
      </c>
      <c r="H518" s="30"/>
      <c r="I518" s="30"/>
      <c r="J518" s="13">
        <v>2166</v>
      </c>
      <c r="K518" s="17">
        <f t="shared" si="30"/>
        <v>0.361</v>
      </c>
    </row>
    <row r="519" spans="2:11" ht="16.5" customHeight="1">
      <c r="B519" s="8"/>
      <c r="C519" s="29"/>
      <c r="D519" s="29"/>
      <c r="E519" s="9" t="s">
        <v>96</v>
      </c>
      <c r="F519" s="10" t="s">
        <v>97</v>
      </c>
      <c r="G519" s="30" t="s">
        <v>634</v>
      </c>
      <c r="H519" s="30"/>
      <c r="I519" s="30"/>
      <c r="J519" s="13">
        <v>11627</v>
      </c>
      <c r="K519" s="17">
        <f t="shared" si="30"/>
        <v>0.722667661134937</v>
      </c>
    </row>
    <row r="520" spans="2:11" ht="16.5" customHeight="1">
      <c r="B520" s="8"/>
      <c r="C520" s="29"/>
      <c r="D520" s="29"/>
      <c r="E520" s="9" t="s">
        <v>102</v>
      </c>
      <c r="F520" s="10" t="s">
        <v>103</v>
      </c>
      <c r="G520" s="30" t="s">
        <v>83</v>
      </c>
      <c r="H520" s="30"/>
      <c r="I520" s="30"/>
      <c r="J520" s="13">
        <v>739</v>
      </c>
      <c r="K520" s="17">
        <f t="shared" si="30"/>
        <v>0.3695</v>
      </c>
    </row>
    <row r="521" spans="2:11" ht="16.5" customHeight="1">
      <c r="B521" s="8"/>
      <c r="C521" s="29"/>
      <c r="D521" s="29"/>
      <c r="E521" s="9" t="s">
        <v>111</v>
      </c>
      <c r="F521" s="10" t="s">
        <v>112</v>
      </c>
      <c r="G521" s="30" t="s">
        <v>299</v>
      </c>
      <c r="H521" s="30"/>
      <c r="I521" s="30"/>
      <c r="J521" s="13">
        <v>2239</v>
      </c>
      <c r="K521" s="17">
        <f t="shared" si="30"/>
        <v>0.31985714285714284</v>
      </c>
    </row>
    <row r="522" spans="2:11" ht="19.5" customHeight="1">
      <c r="B522" s="5"/>
      <c r="C522" s="27" t="s">
        <v>635</v>
      </c>
      <c r="D522" s="27"/>
      <c r="E522" s="6"/>
      <c r="F522" s="7" t="s">
        <v>636</v>
      </c>
      <c r="G522" s="28" t="s">
        <v>637</v>
      </c>
      <c r="H522" s="28"/>
      <c r="I522" s="28"/>
      <c r="J522" s="12">
        <f>J523+J524+J525+J526</f>
        <v>1485</v>
      </c>
      <c r="K522" s="16">
        <f aca="true" t="shared" si="31" ref="K522:K532">J522/G522</f>
        <v>0.3868194842406877</v>
      </c>
    </row>
    <row r="523" spans="2:11" ht="16.5" customHeight="1">
      <c r="B523" s="8"/>
      <c r="C523" s="29"/>
      <c r="D523" s="29"/>
      <c r="E523" s="9" t="s">
        <v>62</v>
      </c>
      <c r="F523" s="10" t="s">
        <v>63</v>
      </c>
      <c r="G523" s="30" t="s">
        <v>638</v>
      </c>
      <c r="H523" s="30"/>
      <c r="I523" s="30"/>
      <c r="J523" s="13">
        <v>747</v>
      </c>
      <c r="K523" s="17">
        <f t="shared" si="31"/>
        <v>0.6058394160583942</v>
      </c>
    </row>
    <row r="524" spans="2:11" ht="16.5" customHeight="1">
      <c r="B524" s="8"/>
      <c r="C524" s="29"/>
      <c r="D524" s="29"/>
      <c r="E524" s="9" t="s">
        <v>68</v>
      </c>
      <c r="F524" s="10" t="s">
        <v>69</v>
      </c>
      <c r="G524" s="30" t="s">
        <v>198</v>
      </c>
      <c r="H524" s="30"/>
      <c r="I524" s="30"/>
      <c r="J524" s="13">
        <v>738</v>
      </c>
      <c r="K524" s="17">
        <f t="shared" si="31"/>
        <v>0.41</v>
      </c>
    </row>
    <row r="525" spans="2:11" ht="16.5" customHeight="1">
      <c r="B525" s="8"/>
      <c r="C525" s="29"/>
      <c r="D525" s="29"/>
      <c r="E525" s="9" t="s">
        <v>71</v>
      </c>
      <c r="F525" s="10" t="s">
        <v>72</v>
      </c>
      <c r="G525" s="30" t="s">
        <v>429</v>
      </c>
      <c r="H525" s="30"/>
      <c r="I525" s="30"/>
      <c r="J525" s="13">
        <v>0</v>
      </c>
      <c r="K525" s="17">
        <f t="shared" si="31"/>
        <v>0</v>
      </c>
    </row>
    <row r="526" spans="2:11" ht="16.5" customHeight="1">
      <c r="B526" s="8"/>
      <c r="C526" s="29"/>
      <c r="D526" s="29"/>
      <c r="E526" s="9" t="s">
        <v>9</v>
      </c>
      <c r="F526" s="10" t="s">
        <v>10</v>
      </c>
      <c r="G526" s="30" t="s">
        <v>639</v>
      </c>
      <c r="H526" s="30"/>
      <c r="I526" s="30"/>
      <c r="J526" s="13">
        <v>0</v>
      </c>
      <c r="K526" s="17">
        <f t="shared" si="31"/>
        <v>0</v>
      </c>
    </row>
    <row r="527" spans="2:11" ht="16.5" customHeight="1">
      <c r="B527" s="5"/>
      <c r="C527" s="27" t="s">
        <v>640</v>
      </c>
      <c r="D527" s="27"/>
      <c r="E527" s="6"/>
      <c r="F527" s="7" t="s">
        <v>122</v>
      </c>
      <c r="G527" s="28" t="s">
        <v>641</v>
      </c>
      <c r="H527" s="28"/>
      <c r="I527" s="28"/>
      <c r="J527" s="12">
        <f>J528</f>
        <v>6905</v>
      </c>
      <c r="K527" s="16">
        <f t="shared" si="31"/>
        <v>0.8750475224939804</v>
      </c>
    </row>
    <row r="528" spans="2:11" ht="16.5" customHeight="1">
      <c r="B528" s="8"/>
      <c r="C528" s="29"/>
      <c r="D528" s="29"/>
      <c r="E528" s="9" t="s">
        <v>96</v>
      </c>
      <c r="F528" s="10" t="s">
        <v>97</v>
      </c>
      <c r="G528" s="30" t="s">
        <v>641</v>
      </c>
      <c r="H528" s="30"/>
      <c r="I528" s="30"/>
      <c r="J528" s="13">
        <v>6905</v>
      </c>
      <c r="K528" s="17">
        <f t="shared" si="31"/>
        <v>0.8750475224939804</v>
      </c>
    </row>
    <row r="529" spans="2:11" ht="16.5" customHeight="1">
      <c r="B529" s="3" t="s">
        <v>642</v>
      </c>
      <c r="C529" s="25"/>
      <c r="D529" s="25"/>
      <c r="E529" s="3"/>
      <c r="F529" s="4" t="s">
        <v>643</v>
      </c>
      <c r="G529" s="26" t="s">
        <v>644</v>
      </c>
      <c r="H529" s="26"/>
      <c r="I529" s="26"/>
      <c r="J529" s="11">
        <f>J530+J532+J548+J568</f>
        <v>1570808</v>
      </c>
      <c r="K529" s="15">
        <f t="shared" si="31"/>
        <v>0.5209175105390083</v>
      </c>
    </row>
    <row r="530" spans="2:11" ht="16.5" customHeight="1">
      <c r="B530" s="5"/>
      <c r="C530" s="27" t="s">
        <v>645</v>
      </c>
      <c r="D530" s="27"/>
      <c r="E530" s="6"/>
      <c r="F530" s="7" t="s">
        <v>646</v>
      </c>
      <c r="G530" s="28" t="s">
        <v>647</v>
      </c>
      <c r="H530" s="28"/>
      <c r="I530" s="28"/>
      <c r="J530" s="12">
        <f>J531</f>
        <v>82200</v>
      </c>
      <c r="K530" s="16">
        <f t="shared" si="31"/>
        <v>1</v>
      </c>
    </row>
    <row r="531" spans="2:11" ht="19.5" customHeight="1">
      <c r="B531" s="8"/>
      <c r="C531" s="29"/>
      <c r="D531" s="29"/>
      <c r="E531" s="9" t="s">
        <v>548</v>
      </c>
      <c r="F531" s="10" t="s">
        <v>549</v>
      </c>
      <c r="G531" s="30" t="s">
        <v>647</v>
      </c>
      <c r="H531" s="30"/>
      <c r="I531" s="30"/>
      <c r="J531" s="13">
        <v>82200</v>
      </c>
      <c r="K531" s="17">
        <f t="shared" si="31"/>
        <v>1</v>
      </c>
    </row>
    <row r="532" spans="2:11" ht="16.5" customHeight="1">
      <c r="B532" s="5"/>
      <c r="C532" s="27" t="s">
        <v>648</v>
      </c>
      <c r="D532" s="27"/>
      <c r="E532" s="6"/>
      <c r="F532" s="7" t="s">
        <v>649</v>
      </c>
      <c r="G532" s="28" t="s">
        <v>650</v>
      </c>
      <c r="H532" s="28"/>
      <c r="I532" s="28"/>
      <c r="J532" s="12">
        <f>J533+J534+J535+J536+J537+J538+J539+J540+J541+J542+J543+J544+J545+J546+J547</f>
        <v>244677</v>
      </c>
      <c r="K532" s="16">
        <f t="shared" si="31"/>
        <v>0.5429424165094863</v>
      </c>
    </row>
    <row r="533" spans="2:11" ht="16.5" customHeight="1">
      <c r="B533" s="8"/>
      <c r="C533" s="29"/>
      <c r="D533" s="29"/>
      <c r="E533" s="9" t="s">
        <v>47</v>
      </c>
      <c r="F533" s="10" t="s">
        <v>48</v>
      </c>
      <c r="G533" s="30" t="s">
        <v>651</v>
      </c>
      <c r="H533" s="30"/>
      <c r="I533" s="30"/>
      <c r="J533" s="13">
        <v>120</v>
      </c>
      <c r="K533" s="17">
        <f aca="true" t="shared" si="32" ref="K533:K547">J533/G533</f>
        <v>0.15384615384615385</v>
      </c>
    </row>
    <row r="534" spans="2:11" ht="16.5" customHeight="1">
      <c r="B534" s="8"/>
      <c r="C534" s="29"/>
      <c r="D534" s="29"/>
      <c r="E534" s="9" t="s">
        <v>50</v>
      </c>
      <c r="F534" s="10" t="s">
        <v>51</v>
      </c>
      <c r="G534" s="30" t="s">
        <v>652</v>
      </c>
      <c r="H534" s="30"/>
      <c r="I534" s="30"/>
      <c r="J534" s="13">
        <v>98849</v>
      </c>
      <c r="K534" s="17">
        <f t="shared" si="32"/>
        <v>0.45889409350671057</v>
      </c>
    </row>
    <row r="535" spans="2:11" ht="16.5" customHeight="1">
      <c r="B535" s="8"/>
      <c r="C535" s="29"/>
      <c r="D535" s="29"/>
      <c r="E535" s="9" t="s">
        <v>53</v>
      </c>
      <c r="F535" s="10" t="s">
        <v>54</v>
      </c>
      <c r="G535" s="30" t="s">
        <v>653</v>
      </c>
      <c r="H535" s="30"/>
      <c r="I535" s="30"/>
      <c r="J535" s="13">
        <v>17285</v>
      </c>
      <c r="K535" s="17">
        <f t="shared" si="32"/>
        <v>0.9812659665058189</v>
      </c>
    </row>
    <row r="536" spans="2:11" ht="16.5" customHeight="1">
      <c r="B536" s="8"/>
      <c r="C536" s="29"/>
      <c r="D536" s="29"/>
      <c r="E536" s="9" t="s">
        <v>56</v>
      </c>
      <c r="F536" s="10" t="s">
        <v>57</v>
      </c>
      <c r="G536" s="30" t="s">
        <v>654</v>
      </c>
      <c r="H536" s="30"/>
      <c r="I536" s="30"/>
      <c r="J536" s="13">
        <v>16727</v>
      </c>
      <c r="K536" s="17">
        <f t="shared" si="32"/>
        <v>0.4249314094096128</v>
      </c>
    </row>
    <row r="537" spans="2:11" ht="16.5" customHeight="1">
      <c r="B537" s="8"/>
      <c r="C537" s="29"/>
      <c r="D537" s="29"/>
      <c r="E537" s="9" t="s">
        <v>59</v>
      </c>
      <c r="F537" s="10" t="s">
        <v>60</v>
      </c>
      <c r="G537" s="30" t="s">
        <v>655</v>
      </c>
      <c r="H537" s="30"/>
      <c r="I537" s="30"/>
      <c r="J537" s="13">
        <v>2015</v>
      </c>
      <c r="K537" s="17">
        <f t="shared" si="32"/>
        <v>0.4204047569372001</v>
      </c>
    </row>
    <row r="538" spans="2:11" ht="16.5" customHeight="1">
      <c r="B538" s="8"/>
      <c r="C538" s="29"/>
      <c r="D538" s="29"/>
      <c r="E538" s="9" t="s">
        <v>36</v>
      </c>
      <c r="F538" s="10" t="s">
        <v>37</v>
      </c>
      <c r="G538" s="30" t="s">
        <v>656</v>
      </c>
      <c r="H538" s="30"/>
      <c r="I538" s="30"/>
      <c r="J538" s="13">
        <v>69538</v>
      </c>
      <c r="K538" s="17">
        <f t="shared" si="32"/>
        <v>0.6793938624173205</v>
      </c>
    </row>
    <row r="539" spans="2:11" ht="16.5" customHeight="1">
      <c r="B539" s="8"/>
      <c r="C539" s="29"/>
      <c r="D539" s="29"/>
      <c r="E539" s="9" t="s">
        <v>62</v>
      </c>
      <c r="F539" s="10" t="s">
        <v>63</v>
      </c>
      <c r="G539" s="30" t="s">
        <v>32</v>
      </c>
      <c r="H539" s="30"/>
      <c r="I539" s="30"/>
      <c r="J539" s="13">
        <v>4254</v>
      </c>
      <c r="K539" s="17">
        <f t="shared" si="32"/>
        <v>0.4254</v>
      </c>
    </row>
    <row r="540" spans="2:11" ht="16.5" customHeight="1">
      <c r="B540" s="8"/>
      <c r="C540" s="29"/>
      <c r="D540" s="29"/>
      <c r="E540" s="9" t="s">
        <v>68</v>
      </c>
      <c r="F540" s="10" t="s">
        <v>69</v>
      </c>
      <c r="G540" s="30" t="s">
        <v>657</v>
      </c>
      <c r="H540" s="30"/>
      <c r="I540" s="30"/>
      <c r="J540" s="13">
        <v>7243</v>
      </c>
      <c r="K540" s="17">
        <f t="shared" si="32"/>
        <v>0.5094963421496905</v>
      </c>
    </row>
    <row r="541" spans="2:11" ht="16.5" customHeight="1">
      <c r="B541" s="8"/>
      <c r="C541" s="29"/>
      <c r="D541" s="29"/>
      <c r="E541" s="9" t="s">
        <v>71</v>
      </c>
      <c r="F541" s="10" t="s">
        <v>72</v>
      </c>
      <c r="G541" s="30" t="s">
        <v>658</v>
      </c>
      <c r="H541" s="30"/>
      <c r="I541" s="30"/>
      <c r="J541" s="13">
        <v>672</v>
      </c>
      <c r="K541" s="17">
        <f t="shared" si="32"/>
        <v>0.4686192468619247</v>
      </c>
    </row>
    <row r="542" spans="2:11" ht="16.5" customHeight="1">
      <c r="B542" s="8"/>
      <c r="C542" s="29"/>
      <c r="D542" s="29"/>
      <c r="E542" s="9" t="s">
        <v>9</v>
      </c>
      <c r="F542" s="10" t="s">
        <v>10</v>
      </c>
      <c r="G542" s="30" t="s">
        <v>35</v>
      </c>
      <c r="H542" s="30"/>
      <c r="I542" s="30"/>
      <c r="J542" s="13">
        <v>21805</v>
      </c>
      <c r="K542" s="17">
        <f t="shared" si="32"/>
        <v>0.623</v>
      </c>
    </row>
    <row r="543" spans="2:11" ht="16.5" customHeight="1">
      <c r="B543" s="8"/>
      <c r="C543" s="29"/>
      <c r="D543" s="29"/>
      <c r="E543" s="9" t="s">
        <v>78</v>
      </c>
      <c r="F543" s="10" t="s">
        <v>79</v>
      </c>
      <c r="G543" s="30" t="s">
        <v>659</v>
      </c>
      <c r="H543" s="30"/>
      <c r="I543" s="30"/>
      <c r="J543" s="13">
        <v>278</v>
      </c>
      <c r="K543" s="17">
        <f t="shared" si="32"/>
        <v>0.32514619883040935</v>
      </c>
    </row>
    <row r="544" spans="2:11" ht="19.5" customHeight="1">
      <c r="B544" s="8"/>
      <c r="C544" s="29"/>
      <c r="D544" s="29"/>
      <c r="E544" s="9" t="s">
        <v>84</v>
      </c>
      <c r="F544" s="10" t="s">
        <v>85</v>
      </c>
      <c r="G544" s="30" t="s">
        <v>660</v>
      </c>
      <c r="H544" s="30"/>
      <c r="I544" s="30"/>
      <c r="J544" s="13">
        <v>205</v>
      </c>
      <c r="K544" s="17">
        <f t="shared" si="32"/>
        <v>0.23563218390804597</v>
      </c>
    </row>
    <row r="545" spans="2:11" ht="16.5" customHeight="1">
      <c r="B545" s="8"/>
      <c r="C545" s="29"/>
      <c r="D545" s="29"/>
      <c r="E545" s="9" t="s">
        <v>90</v>
      </c>
      <c r="F545" s="10" t="s">
        <v>91</v>
      </c>
      <c r="G545" s="30" t="s">
        <v>661</v>
      </c>
      <c r="H545" s="30"/>
      <c r="I545" s="30"/>
      <c r="J545" s="13">
        <v>0</v>
      </c>
      <c r="K545" s="17">
        <f t="shared" si="32"/>
        <v>0</v>
      </c>
    </row>
    <row r="546" spans="2:11" ht="16.5" customHeight="1">
      <c r="B546" s="8"/>
      <c r="C546" s="29"/>
      <c r="D546" s="29"/>
      <c r="E546" s="9" t="s">
        <v>96</v>
      </c>
      <c r="F546" s="10" t="s">
        <v>97</v>
      </c>
      <c r="G546" s="30" t="s">
        <v>662</v>
      </c>
      <c r="H546" s="30"/>
      <c r="I546" s="30"/>
      <c r="J546" s="13">
        <v>5369</v>
      </c>
      <c r="K546" s="17">
        <f t="shared" si="32"/>
        <v>0.7500698519139425</v>
      </c>
    </row>
    <row r="547" spans="2:11" ht="16.5" customHeight="1">
      <c r="B547" s="8"/>
      <c r="C547" s="29"/>
      <c r="D547" s="29"/>
      <c r="E547" s="9" t="s">
        <v>102</v>
      </c>
      <c r="F547" s="10" t="s">
        <v>103</v>
      </c>
      <c r="G547" s="30" t="s">
        <v>251</v>
      </c>
      <c r="H547" s="30"/>
      <c r="I547" s="30"/>
      <c r="J547" s="13">
        <v>317</v>
      </c>
      <c r="K547" s="17">
        <f t="shared" si="32"/>
        <v>0.5283333333333333</v>
      </c>
    </row>
    <row r="548" spans="2:11" ht="16.5" customHeight="1">
      <c r="B548" s="5"/>
      <c r="C548" s="27" t="s">
        <v>663</v>
      </c>
      <c r="D548" s="27"/>
      <c r="E548" s="6"/>
      <c r="F548" s="7" t="s">
        <v>664</v>
      </c>
      <c r="G548" s="28" t="s">
        <v>665</v>
      </c>
      <c r="H548" s="28"/>
      <c r="I548" s="28"/>
      <c r="J548" s="12">
        <f>J549+J550+J551+J552+J553+J554+J555+J556+J557+J558+J559+J560+J561+J562+J563+J564+J565+J566+J567</f>
        <v>1235274</v>
      </c>
      <c r="K548" s="16">
        <f>J548/G548</f>
        <v>0.4993116282679468</v>
      </c>
    </row>
    <row r="549" spans="2:11" ht="16.5" customHeight="1">
      <c r="B549" s="8"/>
      <c r="C549" s="29"/>
      <c r="D549" s="29"/>
      <c r="E549" s="9" t="s">
        <v>47</v>
      </c>
      <c r="F549" s="10" t="s">
        <v>48</v>
      </c>
      <c r="G549" s="30" t="s">
        <v>666</v>
      </c>
      <c r="H549" s="30"/>
      <c r="I549" s="30"/>
      <c r="J549" s="13">
        <v>2389</v>
      </c>
      <c r="K549" s="17">
        <f aca="true" t="shared" si="33" ref="K549:K567">J549/G549</f>
        <v>0.3228378378378378</v>
      </c>
    </row>
    <row r="550" spans="2:11" ht="16.5" customHeight="1">
      <c r="B550" s="8"/>
      <c r="C550" s="29"/>
      <c r="D550" s="29"/>
      <c r="E550" s="9" t="s">
        <v>50</v>
      </c>
      <c r="F550" s="10" t="s">
        <v>51</v>
      </c>
      <c r="G550" s="30" t="s">
        <v>667</v>
      </c>
      <c r="H550" s="30"/>
      <c r="I550" s="30"/>
      <c r="J550" s="13">
        <v>820215</v>
      </c>
      <c r="K550" s="17">
        <f t="shared" si="33"/>
        <v>0.46834369700395706</v>
      </c>
    </row>
    <row r="551" spans="2:11" ht="16.5" customHeight="1">
      <c r="B551" s="8"/>
      <c r="C551" s="29"/>
      <c r="D551" s="29"/>
      <c r="E551" s="9" t="s">
        <v>53</v>
      </c>
      <c r="F551" s="10" t="s">
        <v>54</v>
      </c>
      <c r="G551" s="30" t="s">
        <v>668</v>
      </c>
      <c r="H551" s="30"/>
      <c r="I551" s="30"/>
      <c r="J551" s="13">
        <v>148043</v>
      </c>
      <c r="K551" s="17">
        <f t="shared" si="33"/>
        <v>0.9999932452514118</v>
      </c>
    </row>
    <row r="552" spans="2:11" ht="16.5" customHeight="1">
      <c r="B552" s="8"/>
      <c r="C552" s="29"/>
      <c r="D552" s="29"/>
      <c r="E552" s="9" t="s">
        <v>56</v>
      </c>
      <c r="F552" s="10" t="s">
        <v>57</v>
      </c>
      <c r="G552" s="30" t="s">
        <v>669</v>
      </c>
      <c r="H552" s="30"/>
      <c r="I552" s="30"/>
      <c r="J552" s="13">
        <v>152386</v>
      </c>
      <c r="K552" s="17">
        <f t="shared" si="33"/>
        <v>0.4777559709307065</v>
      </c>
    </row>
    <row r="553" spans="2:11" ht="16.5" customHeight="1">
      <c r="B553" s="8"/>
      <c r="C553" s="29"/>
      <c r="D553" s="29"/>
      <c r="E553" s="9" t="s">
        <v>59</v>
      </c>
      <c r="F553" s="10" t="s">
        <v>60</v>
      </c>
      <c r="G553" s="30" t="s">
        <v>670</v>
      </c>
      <c r="H553" s="30"/>
      <c r="I553" s="30"/>
      <c r="J553" s="13">
        <v>12122</v>
      </c>
      <c r="K553" s="17">
        <f t="shared" si="33"/>
        <v>0.36512048192771085</v>
      </c>
    </row>
    <row r="554" spans="2:11" ht="16.5" customHeight="1">
      <c r="B554" s="8"/>
      <c r="C554" s="29"/>
      <c r="D554" s="29"/>
      <c r="E554" s="9" t="s">
        <v>62</v>
      </c>
      <c r="F554" s="10" t="s">
        <v>63</v>
      </c>
      <c r="G554" s="30" t="s">
        <v>172</v>
      </c>
      <c r="H554" s="30"/>
      <c r="I554" s="30"/>
      <c r="J554" s="13">
        <v>6885</v>
      </c>
      <c r="K554" s="17">
        <f t="shared" si="33"/>
        <v>0.29749816359158276</v>
      </c>
    </row>
    <row r="555" spans="2:11" ht="16.5" customHeight="1">
      <c r="B555" s="8"/>
      <c r="C555" s="29"/>
      <c r="D555" s="29"/>
      <c r="E555" s="9" t="s">
        <v>68</v>
      </c>
      <c r="F555" s="10" t="s">
        <v>69</v>
      </c>
      <c r="G555" s="30" t="s">
        <v>671</v>
      </c>
      <c r="H555" s="30"/>
      <c r="I555" s="30"/>
      <c r="J555" s="13">
        <v>12292</v>
      </c>
      <c r="K555" s="17">
        <f t="shared" si="33"/>
        <v>0.2889991300872264</v>
      </c>
    </row>
    <row r="556" spans="2:11" ht="16.5" customHeight="1">
      <c r="B556" s="8"/>
      <c r="C556" s="29"/>
      <c r="D556" s="29"/>
      <c r="E556" s="9" t="s">
        <v>71</v>
      </c>
      <c r="F556" s="10" t="s">
        <v>72</v>
      </c>
      <c r="G556" s="30" t="s">
        <v>240</v>
      </c>
      <c r="H556" s="30"/>
      <c r="I556" s="30"/>
      <c r="J556" s="13">
        <v>1613</v>
      </c>
      <c r="K556" s="17">
        <f t="shared" si="33"/>
        <v>0.35844444444444445</v>
      </c>
    </row>
    <row r="557" spans="2:11" ht="16.5" customHeight="1">
      <c r="B557" s="8"/>
      <c r="C557" s="29"/>
      <c r="D557" s="29"/>
      <c r="E557" s="9" t="s">
        <v>74</v>
      </c>
      <c r="F557" s="10" t="s">
        <v>75</v>
      </c>
      <c r="G557" s="30" t="s">
        <v>86</v>
      </c>
      <c r="H557" s="30"/>
      <c r="I557" s="30"/>
      <c r="J557" s="13">
        <v>1925</v>
      </c>
      <c r="K557" s="17">
        <f t="shared" si="33"/>
        <v>0.5202702702702703</v>
      </c>
    </row>
    <row r="558" spans="2:11" ht="16.5" customHeight="1">
      <c r="B558" s="8"/>
      <c r="C558" s="29"/>
      <c r="D558" s="29"/>
      <c r="E558" s="9" t="s">
        <v>9</v>
      </c>
      <c r="F558" s="10" t="s">
        <v>10</v>
      </c>
      <c r="G558" s="30" t="s">
        <v>672</v>
      </c>
      <c r="H558" s="30"/>
      <c r="I558" s="30"/>
      <c r="J558" s="13">
        <v>14323</v>
      </c>
      <c r="K558" s="17">
        <f t="shared" si="33"/>
        <v>0.3275026295330864</v>
      </c>
    </row>
    <row r="559" spans="2:11" ht="19.5" customHeight="1">
      <c r="B559" s="8"/>
      <c r="C559" s="29"/>
      <c r="D559" s="29"/>
      <c r="E559" s="9" t="s">
        <v>81</v>
      </c>
      <c r="F559" s="10" t="s">
        <v>82</v>
      </c>
      <c r="G559" s="30" t="s">
        <v>92</v>
      </c>
      <c r="H559" s="30"/>
      <c r="I559" s="30"/>
      <c r="J559" s="13">
        <v>386</v>
      </c>
      <c r="K559" s="17">
        <f t="shared" si="33"/>
        <v>0.386</v>
      </c>
    </row>
    <row r="560" spans="2:11" ht="19.5" customHeight="1">
      <c r="B560" s="8"/>
      <c r="C560" s="29"/>
      <c r="D560" s="29"/>
      <c r="E560" s="9" t="s">
        <v>84</v>
      </c>
      <c r="F560" s="10" t="s">
        <v>85</v>
      </c>
      <c r="G560" s="30" t="s">
        <v>673</v>
      </c>
      <c r="H560" s="30"/>
      <c r="I560" s="30"/>
      <c r="J560" s="13">
        <v>2767</v>
      </c>
      <c r="K560" s="17">
        <f t="shared" si="33"/>
        <v>0.4614743162108072</v>
      </c>
    </row>
    <row r="561" spans="2:11" ht="16.5" customHeight="1">
      <c r="B561" s="8"/>
      <c r="C561" s="29"/>
      <c r="D561" s="29"/>
      <c r="E561" s="9" t="s">
        <v>90</v>
      </c>
      <c r="F561" s="10" t="s">
        <v>91</v>
      </c>
      <c r="G561" s="30" t="s">
        <v>674</v>
      </c>
      <c r="H561" s="30"/>
      <c r="I561" s="30"/>
      <c r="J561" s="13">
        <v>2090</v>
      </c>
      <c r="K561" s="17">
        <f t="shared" si="33"/>
        <v>0.4576308298664331</v>
      </c>
    </row>
    <row r="562" spans="2:11" ht="16.5" customHeight="1">
      <c r="B562" s="8"/>
      <c r="C562" s="29"/>
      <c r="D562" s="29"/>
      <c r="E562" s="9" t="s">
        <v>93</v>
      </c>
      <c r="F562" s="10" t="s">
        <v>94</v>
      </c>
      <c r="G562" s="30" t="s">
        <v>675</v>
      </c>
      <c r="H562" s="30"/>
      <c r="I562" s="30"/>
      <c r="J562" s="13">
        <v>1960</v>
      </c>
      <c r="K562" s="17">
        <f t="shared" si="33"/>
        <v>0.44626593806921677</v>
      </c>
    </row>
    <row r="563" spans="2:11" ht="16.5" customHeight="1">
      <c r="B563" s="8"/>
      <c r="C563" s="29"/>
      <c r="D563" s="29"/>
      <c r="E563" s="9" t="s">
        <v>96</v>
      </c>
      <c r="F563" s="10" t="s">
        <v>97</v>
      </c>
      <c r="G563" s="30" t="s">
        <v>676</v>
      </c>
      <c r="H563" s="30"/>
      <c r="I563" s="30"/>
      <c r="J563" s="13">
        <v>48595</v>
      </c>
      <c r="K563" s="17">
        <f t="shared" si="33"/>
        <v>0.7395486158669284</v>
      </c>
    </row>
    <row r="564" spans="2:11" ht="16.5" customHeight="1">
      <c r="B564" s="8"/>
      <c r="C564" s="29"/>
      <c r="D564" s="29"/>
      <c r="E564" s="9" t="s">
        <v>150</v>
      </c>
      <c r="F564" s="10" t="s">
        <v>151</v>
      </c>
      <c r="G564" s="30" t="s">
        <v>677</v>
      </c>
      <c r="H564" s="30"/>
      <c r="I564" s="30"/>
      <c r="J564" s="13">
        <v>5178</v>
      </c>
      <c r="K564" s="17">
        <f t="shared" si="33"/>
        <v>0.5000965810314855</v>
      </c>
    </row>
    <row r="565" spans="2:11" ht="16.5" customHeight="1">
      <c r="B565" s="8"/>
      <c r="C565" s="29"/>
      <c r="D565" s="29"/>
      <c r="E565" s="9" t="s">
        <v>102</v>
      </c>
      <c r="F565" s="10" t="s">
        <v>103</v>
      </c>
      <c r="G565" s="30" t="s">
        <v>678</v>
      </c>
      <c r="H565" s="30"/>
      <c r="I565" s="30"/>
      <c r="J565" s="13">
        <v>260</v>
      </c>
      <c r="K565" s="17">
        <f t="shared" si="33"/>
        <v>0.5603448275862069</v>
      </c>
    </row>
    <row r="566" spans="2:11" ht="16.5" customHeight="1">
      <c r="B566" s="8"/>
      <c r="C566" s="29"/>
      <c r="D566" s="29"/>
      <c r="E566" s="9" t="s">
        <v>108</v>
      </c>
      <c r="F566" s="10" t="s">
        <v>109</v>
      </c>
      <c r="G566" s="30" t="s">
        <v>679</v>
      </c>
      <c r="H566" s="30"/>
      <c r="I566" s="30"/>
      <c r="J566" s="13">
        <v>60</v>
      </c>
      <c r="K566" s="17">
        <f t="shared" si="33"/>
        <v>1</v>
      </c>
    </row>
    <row r="567" spans="2:11" ht="16.5" customHeight="1">
      <c r="B567" s="8"/>
      <c r="C567" s="29"/>
      <c r="D567" s="29"/>
      <c r="E567" s="9" t="s">
        <v>111</v>
      </c>
      <c r="F567" s="10" t="s">
        <v>112</v>
      </c>
      <c r="G567" s="30" t="s">
        <v>680</v>
      </c>
      <c r="H567" s="30"/>
      <c r="I567" s="30"/>
      <c r="J567" s="13">
        <v>1785</v>
      </c>
      <c r="K567" s="17">
        <f t="shared" si="33"/>
        <v>0.3653295128939828</v>
      </c>
    </row>
    <row r="568" spans="2:11" ht="16.5" customHeight="1">
      <c r="B568" s="5"/>
      <c r="C568" s="27" t="s">
        <v>681</v>
      </c>
      <c r="D568" s="27"/>
      <c r="E568" s="6"/>
      <c r="F568" s="7" t="s">
        <v>122</v>
      </c>
      <c r="G568" s="28" t="s">
        <v>682</v>
      </c>
      <c r="H568" s="28"/>
      <c r="I568" s="28"/>
      <c r="J568" s="12">
        <f>J569+J570+J571+J572+J573+J574+J575+J576</f>
        <v>8657</v>
      </c>
      <c r="K568" s="16">
        <f>J568/G568</f>
        <v>0.9996535796766743</v>
      </c>
    </row>
    <row r="569" spans="2:11" ht="16.5" customHeight="1">
      <c r="B569" s="8"/>
      <c r="C569" s="29"/>
      <c r="D569" s="29"/>
      <c r="E569" s="9" t="s">
        <v>683</v>
      </c>
      <c r="F569" s="10" t="s">
        <v>54</v>
      </c>
      <c r="G569" s="30" t="s">
        <v>684</v>
      </c>
      <c r="H569" s="30"/>
      <c r="I569" s="30"/>
      <c r="J569" s="13">
        <v>6757</v>
      </c>
      <c r="K569" s="17">
        <f aca="true" t="shared" si="34" ref="K569:K576">J569/G569</f>
        <v>0.9998520272269902</v>
      </c>
    </row>
    <row r="570" spans="2:11" ht="16.5" customHeight="1">
      <c r="B570" s="8"/>
      <c r="C570" s="29"/>
      <c r="D570" s="29"/>
      <c r="E570" s="9" t="s">
        <v>685</v>
      </c>
      <c r="F570" s="10" t="s">
        <v>54</v>
      </c>
      <c r="G570" s="30" t="s">
        <v>686</v>
      </c>
      <c r="H570" s="30"/>
      <c r="I570" s="30"/>
      <c r="J570" s="13">
        <v>358</v>
      </c>
      <c r="K570" s="17">
        <f t="shared" si="34"/>
        <v>1</v>
      </c>
    </row>
    <row r="571" spans="2:11" ht="16.5" customHeight="1">
      <c r="B571" s="8"/>
      <c r="C571" s="29"/>
      <c r="D571" s="29"/>
      <c r="E571" s="9" t="s">
        <v>418</v>
      </c>
      <c r="F571" s="10" t="s">
        <v>57</v>
      </c>
      <c r="G571" s="30" t="s">
        <v>687</v>
      </c>
      <c r="H571" s="30"/>
      <c r="I571" s="30"/>
      <c r="J571" s="13">
        <v>1163</v>
      </c>
      <c r="K571" s="17">
        <f t="shared" si="34"/>
        <v>0.9991408934707904</v>
      </c>
    </row>
    <row r="572" spans="2:11" ht="16.5" customHeight="1">
      <c r="B572" s="8"/>
      <c r="C572" s="29"/>
      <c r="D572" s="29"/>
      <c r="E572" s="9" t="s">
        <v>420</v>
      </c>
      <c r="F572" s="10" t="s">
        <v>57</v>
      </c>
      <c r="G572" s="30" t="s">
        <v>688</v>
      </c>
      <c r="H572" s="30"/>
      <c r="I572" s="30"/>
      <c r="J572" s="13">
        <v>61</v>
      </c>
      <c r="K572" s="17">
        <f t="shared" si="34"/>
        <v>0.9838709677419355</v>
      </c>
    </row>
    <row r="573" spans="2:11" ht="16.5" customHeight="1">
      <c r="B573" s="8"/>
      <c r="C573" s="29"/>
      <c r="D573" s="29"/>
      <c r="E573" s="9" t="s">
        <v>423</v>
      </c>
      <c r="F573" s="10" t="s">
        <v>60</v>
      </c>
      <c r="G573" s="30" t="s">
        <v>689</v>
      </c>
      <c r="H573" s="30"/>
      <c r="I573" s="30"/>
      <c r="J573" s="13">
        <v>108</v>
      </c>
      <c r="K573" s="17">
        <f t="shared" si="34"/>
        <v>1</v>
      </c>
    </row>
    <row r="574" spans="2:11" ht="16.5" customHeight="1">
      <c r="B574" s="8"/>
      <c r="C574" s="29"/>
      <c r="D574" s="29"/>
      <c r="E574" s="9" t="s">
        <v>425</v>
      </c>
      <c r="F574" s="10" t="s">
        <v>60</v>
      </c>
      <c r="G574" s="30" t="s">
        <v>690</v>
      </c>
      <c r="H574" s="30"/>
      <c r="I574" s="30"/>
      <c r="J574" s="13">
        <v>6</v>
      </c>
      <c r="K574" s="17">
        <f t="shared" si="34"/>
        <v>1</v>
      </c>
    </row>
    <row r="575" spans="2:11" ht="16.5" customHeight="1">
      <c r="B575" s="8"/>
      <c r="C575" s="29"/>
      <c r="D575" s="29"/>
      <c r="E575" s="9" t="s">
        <v>12</v>
      </c>
      <c r="F575" s="10" t="s">
        <v>10</v>
      </c>
      <c r="G575" s="30" t="s">
        <v>691</v>
      </c>
      <c r="H575" s="30"/>
      <c r="I575" s="30"/>
      <c r="J575" s="13">
        <v>194</v>
      </c>
      <c r="K575" s="17">
        <f t="shared" si="34"/>
        <v>1</v>
      </c>
    </row>
    <row r="576" spans="2:11" ht="16.5" customHeight="1">
      <c r="B576" s="8"/>
      <c r="C576" s="29"/>
      <c r="D576" s="29"/>
      <c r="E576" s="9" t="s">
        <v>14</v>
      </c>
      <c r="F576" s="10" t="s">
        <v>10</v>
      </c>
      <c r="G576" s="30" t="s">
        <v>692</v>
      </c>
      <c r="H576" s="30"/>
      <c r="I576" s="30"/>
      <c r="J576" s="13">
        <v>10</v>
      </c>
      <c r="K576" s="17">
        <f t="shared" si="34"/>
        <v>1</v>
      </c>
    </row>
    <row r="577" spans="2:11" ht="16.5" customHeight="1">
      <c r="B577" s="3" t="s">
        <v>693</v>
      </c>
      <c r="C577" s="25"/>
      <c r="D577" s="25"/>
      <c r="E577" s="3"/>
      <c r="F577" s="4" t="s">
        <v>694</v>
      </c>
      <c r="G577" s="26" t="s">
        <v>695</v>
      </c>
      <c r="H577" s="26"/>
      <c r="I577" s="26"/>
      <c r="J577" s="11">
        <f>J578+J601+J622+J634+J638</f>
        <v>1598690</v>
      </c>
      <c r="K577" s="15">
        <f>J577/G577</f>
        <v>0.5073695515430643</v>
      </c>
    </row>
    <row r="578" spans="2:11" ht="16.5" customHeight="1">
      <c r="B578" s="5"/>
      <c r="C578" s="27" t="s">
        <v>696</v>
      </c>
      <c r="D578" s="27"/>
      <c r="E578" s="6"/>
      <c r="F578" s="7" t="s">
        <v>697</v>
      </c>
      <c r="G578" s="28" t="s">
        <v>698</v>
      </c>
      <c r="H578" s="28"/>
      <c r="I578" s="28"/>
      <c r="J578" s="12">
        <f>SUM(J579:J600)</f>
        <v>573258</v>
      </c>
      <c r="K578" s="16">
        <f>J578/G578</f>
        <v>0.4921970787126554</v>
      </c>
    </row>
    <row r="579" spans="2:11" ht="16.5" customHeight="1">
      <c r="B579" s="8"/>
      <c r="C579" s="29"/>
      <c r="D579" s="29"/>
      <c r="E579" s="9" t="s">
        <v>47</v>
      </c>
      <c r="F579" s="10" t="s">
        <v>48</v>
      </c>
      <c r="G579" s="30" t="s">
        <v>699</v>
      </c>
      <c r="H579" s="30"/>
      <c r="I579" s="30"/>
      <c r="J579" s="13">
        <v>359</v>
      </c>
      <c r="K579" s="17">
        <f aca="true" t="shared" si="35" ref="K579:K600">J579/G579</f>
        <v>0.13807692307692307</v>
      </c>
    </row>
    <row r="580" spans="2:11" ht="16.5" customHeight="1">
      <c r="B580" s="8"/>
      <c r="C580" s="29"/>
      <c r="D580" s="29"/>
      <c r="E580" s="9" t="s">
        <v>50</v>
      </c>
      <c r="F580" s="10" t="s">
        <v>51</v>
      </c>
      <c r="G580" s="30" t="s">
        <v>700</v>
      </c>
      <c r="H580" s="30"/>
      <c r="I580" s="30"/>
      <c r="J580" s="13">
        <v>329634</v>
      </c>
      <c r="K580" s="17">
        <f t="shared" si="35"/>
        <v>0.5597044196127638</v>
      </c>
    </row>
    <row r="581" spans="2:11" ht="16.5" customHeight="1">
      <c r="B581" s="8"/>
      <c r="C581" s="29"/>
      <c r="D581" s="29"/>
      <c r="E581" s="9" t="s">
        <v>53</v>
      </c>
      <c r="F581" s="10" t="s">
        <v>54</v>
      </c>
      <c r="G581" s="30" t="s">
        <v>701</v>
      </c>
      <c r="H581" s="30"/>
      <c r="I581" s="30"/>
      <c r="J581" s="13">
        <v>57232</v>
      </c>
      <c r="K581" s="17">
        <f t="shared" si="35"/>
        <v>0.8689948375341634</v>
      </c>
    </row>
    <row r="582" spans="2:11" ht="16.5" customHeight="1">
      <c r="B582" s="8"/>
      <c r="C582" s="29"/>
      <c r="D582" s="29"/>
      <c r="E582" s="9" t="s">
        <v>56</v>
      </c>
      <c r="F582" s="10" t="s">
        <v>57</v>
      </c>
      <c r="G582" s="30" t="s">
        <v>702</v>
      </c>
      <c r="H582" s="30"/>
      <c r="I582" s="30"/>
      <c r="J582" s="13">
        <v>65002</v>
      </c>
      <c r="K582" s="17">
        <f t="shared" si="35"/>
        <v>0.5326242820035889</v>
      </c>
    </row>
    <row r="583" spans="2:11" ht="16.5" customHeight="1">
      <c r="B583" s="8"/>
      <c r="C583" s="29"/>
      <c r="D583" s="29"/>
      <c r="E583" s="9" t="s">
        <v>59</v>
      </c>
      <c r="F583" s="10" t="s">
        <v>60</v>
      </c>
      <c r="G583" s="30" t="s">
        <v>703</v>
      </c>
      <c r="H583" s="30"/>
      <c r="I583" s="30"/>
      <c r="J583" s="13">
        <v>6845</v>
      </c>
      <c r="K583" s="17">
        <f t="shared" si="35"/>
        <v>0.3997080291970803</v>
      </c>
    </row>
    <row r="584" spans="2:11" ht="16.5" customHeight="1">
      <c r="B584" s="8"/>
      <c r="C584" s="29"/>
      <c r="D584" s="29"/>
      <c r="E584" s="9" t="s">
        <v>36</v>
      </c>
      <c r="F584" s="10" t="s">
        <v>37</v>
      </c>
      <c r="G584" s="30" t="s">
        <v>184</v>
      </c>
      <c r="H584" s="30"/>
      <c r="I584" s="30"/>
      <c r="J584" s="13">
        <v>0</v>
      </c>
      <c r="K584" s="17">
        <f t="shared" si="35"/>
        <v>0</v>
      </c>
    </row>
    <row r="585" spans="2:11" ht="16.5" customHeight="1">
      <c r="B585" s="8"/>
      <c r="C585" s="29"/>
      <c r="D585" s="29"/>
      <c r="E585" s="9" t="s">
        <v>62</v>
      </c>
      <c r="F585" s="10" t="s">
        <v>63</v>
      </c>
      <c r="G585" s="30" t="s">
        <v>704</v>
      </c>
      <c r="H585" s="30"/>
      <c r="I585" s="30"/>
      <c r="J585" s="13">
        <v>15694</v>
      </c>
      <c r="K585" s="17">
        <f t="shared" si="35"/>
        <v>0.40035714285714286</v>
      </c>
    </row>
    <row r="586" spans="2:11" ht="16.5" customHeight="1">
      <c r="B586" s="8"/>
      <c r="C586" s="29"/>
      <c r="D586" s="29"/>
      <c r="E586" s="9" t="s">
        <v>68</v>
      </c>
      <c r="F586" s="10" t="s">
        <v>69</v>
      </c>
      <c r="G586" s="30" t="s">
        <v>705</v>
      </c>
      <c r="H586" s="30"/>
      <c r="I586" s="30"/>
      <c r="J586" s="13">
        <v>35420</v>
      </c>
      <c r="K586" s="17">
        <f t="shared" si="35"/>
        <v>0.47226666666666667</v>
      </c>
    </row>
    <row r="587" spans="2:11" ht="16.5" customHeight="1">
      <c r="B587" s="8"/>
      <c r="C587" s="29"/>
      <c r="D587" s="29"/>
      <c r="E587" s="9" t="s">
        <v>71</v>
      </c>
      <c r="F587" s="10" t="s">
        <v>72</v>
      </c>
      <c r="G587" s="30" t="s">
        <v>230</v>
      </c>
      <c r="H587" s="30"/>
      <c r="I587" s="30"/>
      <c r="J587" s="13">
        <v>6733</v>
      </c>
      <c r="K587" s="17">
        <f t="shared" si="35"/>
        <v>0.048092857142857146</v>
      </c>
    </row>
    <row r="588" spans="2:11" ht="16.5" customHeight="1">
      <c r="B588" s="8"/>
      <c r="C588" s="29"/>
      <c r="D588" s="29"/>
      <c r="E588" s="9" t="s">
        <v>74</v>
      </c>
      <c r="F588" s="10" t="s">
        <v>75</v>
      </c>
      <c r="G588" s="30" t="s">
        <v>197</v>
      </c>
      <c r="H588" s="30"/>
      <c r="I588" s="30"/>
      <c r="J588" s="13">
        <v>460</v>
      </c>
      <c r="K588" s="17">
        <f t="shared" si="35"/>
        <v>0.575</v>
      </c>
    </row>
    <row r="589" spans="2:11" ht="16.5" customHeight="1">
      <c r="B589" s="8"/>
      <c r="C589" s="29"/>
      <c r="D589" s="29"/>
      <c r="E589" s="9" t="s">
        <v>9</v>
      </c>
      <c r="F589" s="10" t="s">
        <v>10</v>
      </c>
      <c r="G589" s="30" t="s">
        <v>611</v>
      </c>
      <c r="H589" s="30"/>
      <c r="I589" s="30"/>
      <c r="J589" s="13">
        <v>9064</v>
      </c>
      <c r="K589" s="17">
        <f t="shared" si="35"/>
        <v>0.3486153846153846</v>
      </c>
    </row>
    <row r="590" spans="2:11" ht="16.5" customHeight="1">
      <c r="B590" s="8"/>
      <c r="C590" s="29"/>
      <c r="D590" s="29"/>
      <c r="E590" s="9" t="s">
        <v>78</v>
      </c>
      <c r="F590" s="10" t="s">
        <v>79</v>
      </c>
      <c r="G590" s="30" t="s">
        <v>153</v>
      </c>
      <c r="H590" s="30"/>
      <c r="I590" s="30"/>
      <c r="J590" s="13">
        <v>738</v>
      </c>
      <c r="K590" s="17">
        <f t="shared" si="35"/>
        <v>0.492</v>
      </c>
    </row>
    <row r="591" spans="2:11" ht="19.5" customHeight="1">
      <c r="B591" s="8"/>
      <c r="C591" s="29"/>
      <c r="D591" s="29"/>
      <c r="E591" s="9" t="s">
        <v>81</v>
      </c>
      <c r="F591" s="10" t="s">
        <v>82</v>
      </c>
      <c r="G591" s="30" t="s">
        <v>367</v>
      </c>
      <c r="H591" s="30"/>
      <c r="I591" s="30"/>
      <c r="J591" s="13">
        <v>431</v>
      </c>
      <c r="K591" s="17">
        <f t="shared" si="35"/>
        <v>0.18739130434782608</v>
      </c>
    </row>
    <row r="592" spans="2:11" ht="19.5" customHeight="1">
      <c r="B592" s="8"/>
      <c r="C592" s="29"/>
      <c r="D592" s="29"/>
      <c r="E592" s="9" t="s">
        <v>84</v>
      </c>
      <c r="F592" s="10" t="s">
        <v>85</v>
      </c>
      <c r="G592" s="30" t="s">
        <v>467</v>
      </c>
      <c r="H592" s="30"/>
      <c r="I592" s="30"/>
      <c r="J592" s="13">
        <v>0</v>
      </c>
      <c r="K592" s="17">
        <f t="shared" si="35"/>
        <v>0</v>
      </c>
    </row>
    <row r="593" spans="2:11" ht="16.5" customHeight="1">
      <c r="B593" s="8"/>
      <c r="C593" s="29"/>
      <c r="D593" s="29"/>
      <c r="E593" s="9" t="s">
        <v>90</v>
      </c>
      <c r="F593" s="10" t="s">
        <v>91</v>
      </c>
      <c r="G593" s="30" t="s">
        <v>238</v>
      </c>
      <c r="H593" s="30"/>
      <c r="I593" s="30"/>
      <c r="J593" s="13">
        <v>3000</v>
      </c>
      <c r="K593" s="17">
        <f t="shared" si="35"/>
        <v>1</v>
      </c>
    </row>
    <row r="594" spans="2:11" ht="16.5" customHeight="1">
      <c r="B594" s="8"/>
      <c r="C594" s="29"/>
      <c r="D594" s="29"/>
      <c r="E594" s="9" t="s">
        <v>236</v>
      </c>
      <c r="F594" s="10" t="s">
        <v>237</v>
      </c>
      <c r="G594" s="30" t="s">
        <v>92</v>
      </c>
      <c r="H594" s="30"/>
      <c r="I594" s="30"/>
      <c r="J594" s="13">
        <v>0</v>
      </c>
      <c r="K594" s="17">
        <f t="shared" si="35"/>
        <v>0</v>
      </c>
    </row>
    <row r="595" spans="2:11" ht="16.5" customHeight="1">
      <c r="B595" s="8"/>
      <c r="C595" s="29"/>
      <c r="D595" s="29"/>
      <c r="E595" s="9" t="s">
        <v>93</v>
      </c>
      <c r="F595" s="10" t="s">
        <v>94</v>
      </c>
      <c r="G595" s="30" t="s">
        <v>706</v>
      </c>
      <c r="H595" s="30"/>
      <c r="I595" s="30"/>
      <c r="J595" s="13">
        <v>2481</v>
      </c>
      <c r="K595" s="17">
        <f t="shared" si="35"/>
        <v>0.22554545454545455</v>
      </c>
    </row>
    <row r="596" spans="2:11" ht="16.5" customHeight="1">
      <c r="B596" s="8"/>
      <c r="C596" s="29"/>
      <c r="D596" s="29"/>
      <c r="E596" s="9" t="s">
        <v>96</v>
      </c>
      <c r="F596" s="10" t="s">
        <v>97</v>
      </c>
      <c r="G596" s="30" t="s">
        <v>707</v>
      </c>
      <c r="H596" s="30"/>
      <c r="I596" s="30"/>
      <c r="J596" s="13">
        <v>24483</v>
      </c>
      <c r="K596" s="17">
        <f t="shared" si="35"/>
        <v>0.7537173290644337</v>
      </c>
    </row>
    <row r="597" spans="2:11" ht="16.5" customHeight="1">
      <c r="B597" s="8"/>
      <c r="C597" s="29"/>
      <c r="D597" s="29"/>
      <c r="E597" s="9" t="s">
        <v>102</v>
      </c>
      <c r="F597" s="10" t="s">
        <v>103</v>
      </c>
      <c r="G597" s="30" t="s">
        <v>32</v>
      </c>
      <c r="H597" s="30"/>
      <c r="I597" s="30"/>
      <c r="J597" s="13">
        <v>1088</v>
      </c>
      <c r="K597" s="17">
        <f t="shared" si="35"/>
        <v>0.1088</v>
      </c>
    </row>
    <row r="598" spans="2:11" ht="16.5" customHeight="1">
      <c r="B598" s="8"/>
      <c r="C598" s="29"/>
      <c r="D598" s="29"/>
      <c r="E598" s="9" t="s">
        <v>111</v>
      </c>
      <c r="F598" s="10" t="s">
        <v>112</v>
      </c>
      <c r="G598" s="30" t="s">
        <v>184</v>
      </c>
      <c r="H598" s="30"/>
      <c r="I598" s="30"/>
      <c r="J598" s="13">
        <v>3798</v>
      </c>
      <c r="K598" s="17">
        <f t="shared" si="35"/>
        <v>0.9495</v>
      </c>
    </row>
    <row r="599" spans="2:11" ht="16.5" customHeight="1">
      <c r="B599" s="8"/>
      <c r="C599" s="29"/>
      <c r="D599" s="29"/>
      <c r="E599" s="9" t="s">
        <v>349</v>
      </c>
      <c r="F599" s="10" t="s">
        <v>350</v>
      </c>
      <c r="G599" s="30" t="s">
        <v>708</v>
      </c>
      <c r="H599" s="30"/>
      <c r="I599" s="30"/>
      <c r="J599" s="13">
        <v>3650</v>
      </c>
      <c r="K599" s="17">
        <f t="shared" si="35"/>
        <v>0.5074377867371055</v>
      </c>
    </row>
    <row r="600" spans="2:11" ht="16.5" customHeight="1">
      <c r="B600" s="8"/>
      <c r="C600" s="29"/>
      <c r="D600" s="29"/>
      <c r="E600" s="9" t="s">
        <v>709</v>
      </c>
      <c r="F600" s="10" t="s">
        <v>321</v>
      </c>
      <c r="G600" s="30" t="s">
        <v>710</v>
      </c>
      <c r="H600" s="30"/>
      <c r="I600" s="30"/>
      <c r="J600" s="13">
        <v>7146</v>
      </c>
      <c r="K600" s="17">
        <f t="shared" si="35"/>
        <v>0.9998600811529313</v>
      </c>
    </row>
    <row r="601" spans="2:11" ht="16.5" customHeight="1">
      <c r="B601" s="5"/>
      <c r="C601" s="27" t="s">
        <v>711</v>
      </c>
      <c r="D601" s="27"/>
      <c r="E601" s="6"/>
      <c r="F601" s="7" t="s">
        <v>712</v>
      </c>
      <c r="G601" s="28" t="s">
        <v>713</v>
      </c>
      <c r="H601" s="28"/>
      <c r="I601" s="28"/>
      <c r="J601" s="12">
        <f>SUM(J602:J621)</f>
        <v>794229</v>
      </c>
      <c r="K601" s="16">
        <f>J601/G601</f>
        <v>0.5288594778052933</v>
      </c>
    </row>
    <row r="602" spans="2:11" ht="16.5" customHeight="1">
      <c r="B602" s="8"/>
      <c r="C602" s="29"/>
      <c r="D602" s="29"/>
      <c r="E602" s="9" t="s">
        <v>47</v>
      </c>
      <c r="F602" s="10" t="s">
        <v>48</v>
      </c>
      <c r="G602" s="30" t="s">
        <v>376</v>
      </c>
      <c r="H602" s="30"/>
      <c r="I602" s="30"/>
      <c r="J602" s="13">
        <v>0</v>
      </c>
      <c r="K602" s="17">
        <f aca="true" t="shared" si="36" ref="K602:K620">J602/G602</f>
        <v>0</v>
      </c>
    </row>
    <row r="603" spans="2:11" ht="16.5" customHeight="1">
      <c r="B603" s="8"/>
      <c r="C603" s="29"/>
      <c r="D603" s="29"/>
      <c r="E603" s="9" t="s">
        <v>50</v>
      </c>
      <c r="F603" s="10" t="s">
        <v>51</v>
      </c>
      <c r="G603" s="30" t="s">
        <v>714</v>
      </c>
      <c r="H603" s="30"/>
      <c r="I603" s="30"/>
      <c r="J603" s="13">
        <v>502178</v>
      </c>
      <c r="K603" s="17">
        <f t="shared" si="36"/>
        <v>0.5040485240728343</v>
      </c>
    </row>
    <row r="604" spans="2:11" ht="16.5" customHeight="1">
      <c r="B604" s="8"/>
      <c r="C604" s="29"/>
      <c r="D604" s="29"/>
      <c r="E604" s="9" t="s">
        <v>53</v>
      </c>
      <c r="F604" s="10" t="s">
        <v>54</v>
      </c>
      <c r="G604" s="30" t="s">
        <v>259</v>
      </c>
      <c r="H604" s="30"/>
      <c r="I604" s="30"/>
      <c r="J604" s="13">
        <v>79980</v>
      </c>
      <c r="K604" s="17">
        <f t="shared" si="36"/>
        <v>0.99975</v>
      </c>
    </row>
    <row r="605" spans="2:11" ht="16.5" customHeight="1">
      <c r="B605" s="8"/>
      <c r="C605" s="29"/>
      <c r="D605" s="29"/>
      <c r="E605" s="9" t="s">
        <v>56</v>
      </c>
      <c r="F605" s="10" t="s">
        <v>57</v>
      </c>
      <c r="G605" s="30" t="s">
        <v>715</v>
      </c>
      <c r="H605" s="30"/>
      <c r="I605" s="30"/>
      <c r="J605" s="13">
        <v>100171</v>
      </c>
      <c r="K605" s="17">
        <f t="shared" si="36"/>
        <v>0.5386203670346333</v>
      </c>
    </row>
    <row r="606" spans="2:11" ht="16.5" customHeight="1">
      <c r="B606" s="8"/>
      <c r="C606" s="29"/>
      <c r="D606" s="29"/>
      <c r="E606" s="9" t="s">
        <v>59</v>
      </c>
      <c r="F606" s="10" t="s">
        <v>60</v>
      </c>
      <c r="G606" s="30" t="s">
        <v>716</v>
      </c>
      <c r="H606" s="30"/>
      <c r="I606" s="30"/>
      <c r="J606" s="13">
        <v>9708</v>
      </c>
      <c r="K606" s="17">
        <f t="shared" si="36"/>
        <v>0.43692335388631354</v>
      </c>
    </row>
    <row r="607" spans="2:11" ht="16.5" customHeight="1">
      <c r="B607" s="8"/>
      <c r="C607" s="29"/>
      <c r="D607" s="29"/>
      <c r="E607" s="9" t="s">
        <v>36</v>
      </c>
      <c r="F607" s="10" t="s">
        <v>37</v>
      </c>
      <c r="G607" s="30" t="s">
        <v>717</v>
      </c>
      <c r="H607" s="30"/>
      <c r="I607" s="30"/>
      <c r="J607" s="13">
        <v>9632</v>
      </c>
      <c r="K607" s="17">
        <f t="shared" si="36"/>
        <v>0.4192565508836076</v>
      </c>
    </row>
    <row r="608" spans="2:11" ht="16.5" customHeight="1">
      <c r="B608" s="8"/>
      <c r="C608" s="29"/>
      <c r="D608" s="29"/>
      <c r="E608" s="9" t="s">
        <v>62</v>
      </c>
      <c r="F608" s="10" t="s">
        <v>63</v>
      </c>
      <c r="G608" s="30" t="s">
        <v>718</v>
      </c>
      <c r="H608" s="30"/>
      <c r="I608" s="30"/>
      <c r="J608" s="13">
        <v>14957</v>
      </c>
      <c r="K608" s="17">
        <f t="shared" si="36"/>
        <v>0.30121234090542937</v>
      </c>
    </row>
    <row r="609" spans="2:11" ht="16.5" customHeight="1">
      <c r="B609" s="8"/>
      <c r="C609" s="29"/>
      <c r="D609" s="29"/>
      <c r="E609" s="9" t="s">
        <v>143</v>
      </c>
      <c r="F609" s="10" t="s">
        <v>144</v>
      </c>
      <c r="G609" s="30" t="s">
        <v>719</v>
      </c>
      <c r="H609" s="30"/>
      <c r="I609" s="30"/>
      <c r="J609" s="13">
        <v>867</v>
      </c>
      <c r="K609" s="17">
        <f t="shared" si="36"/>
        <v>0.11115384615384616</v>
      </c>
    </row>
    <row r="610" spans="2:11" ht="16.5" customHeight="1">
      <c r="B610" s="8"/>
      <c r="C610" s="29"/>
      <c r="D610" s="29"/>
      <c r="E610" s="9" t="s">
        <v>68</v>
      </c>
      <c r="F610" s="10" t="s">
        <v>69</v>
      </c>
      <c r="G610" s="30" t="s">
        <v>720</v>
      </c>
      <c r="H610" s="30"/>
      <c r="I610" s="30"/>
      <c r="J610" s="13">
        <v>12578</v>
      </c>
      <c r="K610" s="17">
        <f t="shared" si="36"/>
        <v>0.5717272727272728</v>
      </c>
    </row>
    <row r="611" spans="2:11" ht="16.5" customHeight="1">
      <c r="B611" s="8"/>
      <c r="C611" s="29"/>
      <c r="D611" s="29"/>
      <c r="E611" s="9" t="s">
        <v>71</v>
      </c>
      <c r="F611" s="10" t="s">
        <v>72</v>
      </c>
      <c r="G611" s="30" t="s">
        <v>344</v>
      </c>
      <c r="H611" s="30"/>
      <c r="I611" s="30"/>
      <c r="J611" s="13">
        <v>4266</v>
      </c>
      <c r="K611" s="17">
        <f t="shared" si="36"/>
        <v>0.3555</v>
      </c>
    </row>
    <row r="612" spans="2:11" ht="16.5" customHeight="1">
      <c r="B612" s="8"/>
      <c r="C612" s="29"/>
      <c r="D612" s="29"/>
      <c r="E612" s="9" t="s">
        <v>74</v>
      </c>
      <c r="F612" s="10" t="s">
        <v>75</v>
      </c>
      <c r="G612" s="30" t="s">
        <v>110</v>
      </c>
      <c r="H612" s="30"/>
      <c r="I612" s="30"/>
      <c r="J612" s="13">
        <v>165</v>
      </c>
      <c r="K612" s="17">
        <f t="shared" si="36"/>
        <v>0.33</v>
      </c>
    </row>
    <row r="613" spans="2:11" ht="16.5" customHeight="1">
      <c r="B613" s="8"/>
      <c r="C613" s="29"/>
      <c r="D613" s="29"/>
      <c r="E613" s="9" t="s">
        <v>9</v>
      </c>
      <c r="F613" s="10" t="s">
        <v>10</v>
      </c>
      <c r="G613" s="30" t="s">
        <v>182</v>
      </c>
      <c r="H613" s="30"/>
      <c r="I613" s="30"/>
      <c r="J613" s="13">
        <v>6354</v>
      </c>
      <c r="K613" s="17">
        <f t="shared" si="36"/>
        <v>0.3177</v>
      </c>
    </row>
    <row r="614" spans="2:11" ht="16.5" customHeight="1">
      <c r="B614" s="8"/>
      <c r="C614" s="29"/>
      <c r="D614" s="29"/>
      <c r="E614" s="9" t="s">
        <v>78</v>
      </c>
      <c r="F614" s="10" t="s">
        <v>79</v>
      </c>
      <c r="G614" s="30" t="s">
        <v>721</v>
      </c>
      <c r="H614" s="30"/>
      <c r="I614" s="30"/>
      <c r="J614" s="13">
        <v>1070</v>
      </c>
      <c r="K614" s="17">
        <f t="shared" si="36"/>
        <v>0.49491211840888066</v>
      </c>
    </row>
    <row r="615" spans="2:11" ht="19.5" customHeight="1">
      <c r="B615" s="8"/>
      <c r="C615" s="29"/>
      <c r="D615" s="29"/>
      <c r="E615" s="9" t="s">
        <v>81</v>
      </c>
      <c r="F615" s="10" t="s">
        <v>82</v>
      </c>
      <c r="G615" s="30" t="s">
        <v>221</v>
      </c>
      <c r="H615" s="30"/>
      <c r="I615" s="30"/>
      <c r="J615" s="13">
        <v>1069</v>
      </c>
      <c r="K615" s="17">
        <f t="shared" si="36"/>
        <v>0.4276</v>
      </c>
    </row>
    <row r="616" spans="2:11" ht="19.5" customHeight="1">
      <c r="B616" s="8"/>
      <c r="C616" s="29"/>
      <c r="D616" s="29"/>
      <c r="E616" s="9" t="s">
        <v>84</v>
      </c>
      <c r="F616" s="10" t="s">
        <v>85</v>
      </c>
      <c r="G616" s="30" t="s">
        <v>478</v>
      </c>
      <c r="H616" s="30"/>
      <c r="I616" s="30"/>
      <c r="J616" s="13">
        <v>1288</v>
      </c>
      <c r="K616" s="17">
        <f t="shared" si="36"/>
        <v>0.5366666666666666</v>
      </c>
    </row>
    <row r="617" spans="2:11" ht="16.5" customHeight="1">
      <c r="B617" s="8"/>
      <c r="C617" s="29"/>
      <c r="D617" s="29"/>
      <c r="E617" s="9" t="s">
        <v>90</v>
      </c>
      <c r="F617" s="10" t="s">
        <v>91</v>
      </c>
      <c r="G617" s="30" t="s">
        <v>467</v>
      </c>
      <c r="H617" s="30"/>
      <c r="I617" s="30"/>
      <c r="J617" s="13">
        <v>2040</v>
      </c>
      <c r="K617" s="17">
        <f t="shared" si="36"/>
        <v>0.5828571428571429</v>
      </c>
    </row>
    <row r="618" spans="2:11" ht="16.5" customHeight="1">
      <c r="B618" s="8"/>
      <c r="C618" s="29"/>
      <c r="D618" s="29"/>
      <c r="E618" s="9" t="s">
        <v>93</v>
      </c>
      <c r="F618" s="10" t="s">
        <v>94</v>
      </c>
      <c r="G618" s="30" t="s">
        <v>198</v>
      </c>
      <c r="H618" s="30"/>
      <c r="I618" s="30"/>
      <c r="J618" s="13">
        <v>0</v>
      </c>
      <c r="K618" s="17">
        <f t="shared" si="36"/>
        <v>0</v>
      </c>
    </row>
    <row r="619" spans="2:11" ht="16.5" customHeight="1">
      <c r="B619" s="8"/>
      <c r="C619" s="29"/>
      <c r="D619" s="29"/>
      <c r="E619" s="9" t="s">
        <v>96</v>
      </c>
      <c r="F619" s="10" t="s">
        <v>97</v>
      </c>
      <c r="G619" s="30" t="s">
        <v>273</v>
      </c>
      <c r="H619" s="30"/>
      <c r="I619" s="30"/>
      <c r="J619" s="13">
        <v>45750</v>
      </c>
      <c r="K619" s="17">
        <f t="shared" si="36"/>
        <v>0.75</v>
      </c>
    </row>
    <row r="620" spans="2:11" ht="16.5" customHeight="1">
      <c r="B620" s="8"/>
      <c r="C620" s="29"/>
      <c r="D620" s="29"/>
      <c r="E620" s="9" t="s">
        <v>102</v>
      </c>
      <c r="F620" s="10" t="s">
        <v>103</v>
      </c>
      <c r="G620" s="30" t="s">
        <v>722</v>
      </c>
      <c r="H620" s="30"/>
      <c r="I620" s="30"/>
      <c r="J620" s="13">
        <v>1416</v>
      </c>
      <c r="K620" s="17">
        <f t="shared" si="36"/>
        <v>0.4882758620689655</v>
      </c>
    </row>
    <row r="621" spans="2:11" ht="16.5" customHeight="1">
      <c r="B621" s="8"/>
      <c r="C621" s="29"/>
      <c r="D621" s="29"/>
      <c r="E621" s="9" t="s">
        <v>111</v>
      </c>
      <c r="F621" s="10" t="s">
        <v>112</v>
      </c>
      <c r="G621" s="30" t="s">
        <v>38</v>
      </c>
      <c r="H621" s="30"/>
      <c r="I621" s="30"/>
      <c r="J621" s="13">
        <v>740</v>
      </c>
      <c r="K621" s="17">
        <f>J621/G621</f>
        <v>0.148</v>
      </c>
    </row>
    <row r="622" spans="2:11" ht="16.5" customHeight="1">
      <c r="B622" s="5"/>
      <c r="C622" s="27" t="s">
        <v>723</v>
      </c>
      <c r="D622" s="27"/>
      <c r="E622" s="6"/>
      <c r="F622" s="7" t="s">
        <v>724</v>
      </c>
      <c r="G622" s="28" t="s">
        <v>725</v>
      </c>
      <c r="H622" s="28"/>
      <c r="I622" s="28"/>
      <c r="J622" s="12">
        <f>J623+J624+J625+J626+J627+J628+J629+J630+J632+J633+J631</f>
        <v>204789</v>
      </c>
      <c r="K622" s="16">
        <f>J622/G622</f>
        <v>0.4607881520682579</v>
      </c>
    </row>
    <row r="623" spans="2:11" ht="16.5" customHeight="1">
      <c r="B623" s="8"/>
      <c r="C623" s="29"/>
      <c r="D623" s="29"/>
      <c r="E623" s="9" t="s">
        <v>47</v>
      </c>
      <c r="F623" s="10" t="s">
        <v>48</v>
      </c>
      <c r="G623" s="30" t="s">
        <v>726</v>
      </c>
      <c r="H623" s="30"/>
      <c r="I623" s="30"/>
      <c r="J623" s="13">
        <v>0</v>
      </c>
      <c r="K623" s="17">
        <f aca="true" t="shared" si="37" ref="K623:K633">J623/G623</f>
        <v>0</v>
      </c>
    </row>
    <row r="624" spans="2:11" ht="16.5" customHeight="1">
      <c r="B624" s="8"/>
      <c r="C624" s="29"/>
      <c r="D624" s="29"/>
      <c r="E624" s="9" t="s">
        <v>50</v>
      </c>
      <c r="F624" s="10" t="s">
        <v>51</v>
      </c>
      <c r="G624" s="30" t="s">
        <v>727</v>
      </c>
      <c r="H624" s="30"/>
      <c r="I624" s="30"/>
      <c r="J624" s="13">
        <v>123444</v>
      </c>
      <c r="K624" s="17">
        <f t="shared" si="37"/>
        <v>0.43259799197490845</v>
      </c>
    </row>
    <row r="625" spans="2:11" ht="16.5" customHeight="1">
      <c r="B625" s="8"/>
      <c r="C625" s="29"/>
      <c r="D625" s="29"/>
      <c r="E625" s="9" t="s">
        <v>53</v>
      </c>
      <c r="F625" s="10" t="s">
        <v>54</v>
      </c>
      <c r="G625" s="30" t="s">
        <v>728</v>
      </c>
      <c r="H625" s="30"/>
      <c r="I625" s="30"/>
      <c r="J625" s="13">
        <v>19851</v>
      </c>
      <c r="K625" s="17">
        <f t="shared" si="37"/>
        <v>1</v>
      </c>
    </row>
    <row r="626" spans="2:11" ht="16.5" customHeight="1">
      <c r="B626" s="8"/>
      <c r="C626" s="29"/>
      <c r="D626" s="29"/>
      <c r="E626" s="9" t="s">
        <v>56</v>
      </c>
      <c r="F626" s="10" t="s">
        <v>57</v>
      </c>
      <c r="G626" s="30" t="s">
        <v>729</v>
      </c>
      <c r="H626" s="30"/>
      <c r="I626" s="30"/>
      <c r="J626" s="13">
        <v>24563</v>
      </c>
      <c r="K626" s="17">
        <f t="shared" si="37"/>
        <v>0.46971870039967106</v>
      </c>
    </row>
    <row r="627" spans="2:11" ht="16.5" customHeight="1">
      <c r="B627" s="8"/>
      <c r="C627" s="29"/>
      <c r="D627" s="29"/>
      <c r="E627" s="9" t="s">
        <v>59</v>
      </c>
      <c r="F627" s="10" t="s">
        <v>60</v>
      </c>
      <c r="G627" s="30" t="s">
        <v>730</v>
      </c>
      <c r="H627" s="30"/>
      <c r="I627" s="30"/>
      <c r="J627" s="13">
        <v>3040</v>
      </c>
      <c r="K627" s="17">
        <f t="shared" si="37"/>
        <v>0.4078894404937609</v>
      </c>
    </row>
    <row r="628" spans="2:11" ht="16.5" customHeight="1">
      <c r="B628" s="8"/>
      <c r="C628" s="29"/>
      <c r="D628" s="29"/>
      <c r="E628" s="9" t="s">
        <v>62</v>
      </c>
      <c r="F628" s="10" t="s">
        <v>63</v>
      </c>
      <c r="G628" s="30" t="s">
        <v>731</v>
      </c>
      <c r="H628" s="30"/>
      <c r="I628" s="30"/>
      <c r="J628" s="13">
        <v>3723</v>
      </c>
      <c r="K628" s="17">
        <f t="shared" si="37"/>
        <v>0.4326554328878559</v>
      </c>
    </row>
    <row r="629" spans="2:11" ht="16.5" customHeight="1">
      <c r="B629" s="8"/>
      <c r="C629" s="29"/>
      <c r="D629" s="29"/>
      <c r="E629" s="9" t="s">
        <v>68</v>
      </c>
      <c r="F629" s="10" t="s">
        <v>69</v>
      </c>
      <c r="G629" s="30" t="s">
        <v>732</v>
      </c>
      <c r="H629" s="30"/>
      <c r="I629" s="30"/>
      <c r="J629" s="13">
        <v>14193</v>
      </c>
      <c r="K629" s="17">
        <f t="shared" si="37"/>
        <v>0.546410009624639</v>
      </c>
    </row>
    <row r="630" spans="2:11" ht="16.5" customHeight="1">
      <c r="B630" s="8"/>
      <c r="C630" s="29"/>
      <c r="D630" s="29"/>
      <c r="E630" s="9" t="s">
        <v>71</v>
      </c>
      <c r="F630" s="10" t="s">
        <v>72</v>
      </c>
      <c r="G630" s="30" t="s">
        <v>733</v>
      </c>
      <c r="H630" s="30"/>
      <c r="I630" s="30"/>
      <c r="J630" s="13">
        <v>0</v>
      </c>
      <c r="K630" s="17">
        <f t="shared" si="37"/>
        <v>0</v>
      </c>
    </row>
    <row r="631" spans="2:11" ht="16.5" customHeight="1">
      <c r="B631" s="8"/>
      <c r="C631" s="29"/>
      <c r="D631" s="29"/>
      <c r="E631" s="9" t="s">
        <v>9</v>
      </c>
      <c r="F631" s="10" t="s">
        <v>10</v>
      </c>
      <c r="G631" s="30" t="s">
        <v>734</v>
      </c>
      <c r="H631" s="30"/>
      <c r="I631" s="30"/>
      <c r="J631" s="13">
        <v>2267</v>
      </c>
      <c r="K631" s="17">
        <f t="shared" si="37"/>
        <v>0.3137282037088292</v>
      </c>
    </row>
    <row r="632" spans="2:11" ht="19.5" customHeight="1">
      <c r="B632" s="8"/>
      <c r="C632" s="29"/>
      <c r="D632" s="29"/>
      <c r="E632" s="9" t="s">
        <v>84</v>
      </c>
      <c r="F632" s="10" t="s">
        <v>85</v>
      </c>
      <c r="G632" s="30" t="s">
        <v>735</v>
      </c>
      <c r="H632" s="30"/>
      <c r="I632" s="30"/>
      <c r="J632" s="13">
        <v>0</v>
      </c>
      <c r="K632" s="17">
        <f t="shared" si="37"/>
        <v>0</v>
      </c>
    </row>
    <row r="633" spans="2:11" ht="16.5" customHeight="1">
      <c r="B633" s="8"/>
      <c r="C633" s="29"/>
      <c r="D633" s="29"/>
      <c r="E633" s="9" t="s">
        <v>96</v>
      </c>
      <c r="F633" s="10" t="s">
        <v>97</v>
      </c>
      <c r="G633" s="30" t="s">
        <v>495</v>
      </c>
      <c r="H633" s="30"/>
      <c r="I633" s="30"/>
      <c r="J633" s="13">
        <v>13708</v>
      </c>
      <c r="K633" s="17">
        <f t="shared" si="37"/>
        <v>1</v>
      </c>
    </row>
    <row r="634" spans="2:11" ht="16.5" customHeight="1">
      <c r="B634" s="5"/>
      <c r="C634" s="27" t="s">
        <v>736</v>
      </c>
      <c r="D634" s="27"/>
      <c r="E634" s="6"/>
      <c r="F634" s="7" t="s">
        <v>498</v>
      </c>
      <c r="G634" s="28" t="s">
        <v>737</v>
      </c>
      <c r="H634" s="28"/>
      <c r="I634" s="28"/>
      <c r="J634" s="12">
        <f>J635+J636+J637</f>
        <v>6612</v>
      </c>
      <c r="K634" s="16">
        <f aca="true" t="shared" si="38" ref="K634:K648">J634/G634</f>
        <v>0.4464550979068197</v>
      </c>
    </row>
    <row r="635" spans="2:11" ht="16.5" customHeight="1">
      <c r="B635" s="8"/>
      <c r="C635" s="29"/>
      <c r="D635" s="29"/>
      <c r="E635" s="9" t="s">
        <v>9</v>
      </c>
      <c r="F635" s="10" t="s">
        <v>10</v>
      </c>
      <c r="G635" s="30" t="s">
        <v>738</v>
      </c>
      <c r="H635" s="30"/>
      <c r="I635" s="30"/>
      <c r="J635" s="13">
        <v>1600</v>
      </c>
      <c r="K635" s="17">
        <f t="shared" si="38"/>
        <v>0.19728729963008632</v>
      </c>
    </row>
    <row r="636" spans="2:11" ht="16.5" customHeight="1">
      <c r="B636" s="8"/>
      <c r="C636" s="29"/>
      <c r="D636" s="29"/>
      <c r="E636" s="9" t="s">
        <v>90</v>
      </c>
      <c r="F636" s="10" t="s">
        <v>91</v>
      </c>
      <c r="G636" s="30" t="s">
        <v>38</v>
      </c>
      <c r="H636" s="30"/>
      <c r="I636" s="30"/>
      <c r="J636" s="13">
        <v>3312</v>
      </c>
      <c r="K636" s="17">
        <f t="shared" si="38"/>
        <v>0.6624</v>
      </c>
    </row>
    <row r="637" spans="2:11" ht="16.5" customHeight="1">
      <c r="B637" s="8"/>
      <c r="C637" s="29"/>
      <c r="D637" s="29"/>
      <c r="E637" s="9" t="s">
        <v>111</v>
      </c>
      <c r="F637" s="10" t="s">
        <v>112</v>
      </c>
      <c r="G637" s="30" t="s">
        <v>345</v>
      </c>
      <c r="H637" s="30"/>
      <c r="I637" s="30"/>
      <c r="J637" s="13">
        <v>1700</v>
      </c>
      <c r="K637" s="17">
        <f t="shared" si="38"/>
        <v>1</v>
      </c>
    </row>
    <row r="638" spans="2:11" ht="16.5" customHeight="1">
      <c r="B638" s="5"/>
      <c r="C638" s="27" t="s">
        <v>739</v>
      </c>
      <c r="D638" s="27"/>
      <c r="E638" s="6"/>
      <c r="F638" s="7" t="s">
        <v>122</v>
      </c>
      <c r="G638" s="28" t="s">
        <v>740</v>
      </c>
      <c r="H638" s="28"/>
      <c r="I638" s="28"/>
      <c r="J638" s="12">
        <f>J639</f>
        <v>19802</v>
      </c>
      <c r="K638" s="16">
        <f t="shared" si="38"/>
        <v>0.7849526301185238</v>
      </c>
    </row>
    <row r="639" spans="2:11" ht="16.5" customHeight="1">
      <c r="B639" s="8"/>
      <c r="C639" s="29"/>
      <c r="D639" s="29"/>
      <c r="E639" s="9" t="s">
        <v>96</v>
      </c>
      <c r="F639" s="10" t="s">
        <v>97</v>
      </c>
      <c r="G639" s="30" t="s">
        <v>740</v>
      </c>
      <c r="H639" s="30"/>
      <c r="I639" s="30"/>
      <c r="J639" s="13">
        <v>19802</v>
      </c>
      <c r="K639" s="17">
        <f t="shared" si="38"/>
        <v>0.7849526301185238</v>
      </c>
    </row>
    <row r="640" spans="2:11" ht="16.5" customHeight="1">
      <c r="B640" s="3" t="s">
        <v>741</v>
      </c>
      <c r="C640" s="25"/>
      <c r="D640" s="25"/>
      <c r="E640" s="3"/>
      <c r="F640" s="4" t="s">
        <v>742</v>
      </c>
      <c r="G640" s="26" t="s">
        <v>117</v>
      </c>
      <c r="H640" s="26"/>
      <c r="I640" s="26"/>
      <c r="J640" s="11">
        <f>J641</f>
        <v>0</v>
      </c>
      <c r="K640" s="15">
        <f t="shared" si="38"/>
        <v>0</v>
      </c>
    </row>
    <row r="641" spans="2:11" ht="19.5" customHeight="1">
      <c r="B641" s="5"/>
      <c r="C641" s="27" t="s">
        <v>743</v>
      </c>
      <c r="D641" s="27"/>
      <c r="E641" s="6"/>
      <c r="F641" s="7" t="s">
        <v>744</v>
      </c>
      <c r="G641" s="28" t="s">
        <v>117</v>
      </c>
      <c r="H641" s="28"/>
      <c r="I641" s="28"/>
      <c r="J641" s="12">
        <f>J642</f>
        <v>0</v>
      </c>
      <c r="K641" s="16">
        <f t="shared" si="38"/>
        <v>0</v>
      </c>
    </row>
    <row r="642" spans="2:11" ht="16.5" customHeight="1">
      <c r="B642" s="8"/>
      <c r="C642" s="29"/>
      <c r="D642" s="29"/>
      <c r="E642" s="9" t="s">
        <v>21</v>
      </c>
      <c r="F642" s="10" t="s">
        <v>17</v>
      </c>
      <c r="G642" s="30" t="s">
        <v>117</v>
      </c>
      <c r="H642" s="30"/>
      <c r="I642" s="30"/>
      <c r="J642" s="13">
        <v>0</v>
      </c>
      <c r="K642" s="17">
        <f t="shared" si="38"/>
        <v>0</v>
      </c>
    </row>
    <row r="643" spans="2:11" ht="16.5" customHeight="1">
      <c r="B643" s="3" t="s">
        <v>745</v>
      </c>
      <c r="C643" s="25"/>
      <c r="D643" s="25"/>
      <c r="E643" s="3"/>
      <c r="F643" s="4" t="s">
        <v>746</v>
      </c>
      <c r="G643" s="26" t="s">
        <v>747</v>
      </c>
      <c r="H643" s="26"/>
      <c r="I643" s="26"/>
      <c r="J643" s="11">
        <f>J644+J646+J648</f>
        <v>115011</v>
      </c>
      <c r="K643" s="15">
        <f t="shared" si="38"/>
        <v>0.4330804134580988</v>
      </c>
    </row>
    <row r="644" spans="2:11" ht="16.5" customHeight="1">
      <c r="B644" s="5"/>
      <c r="C644" s="27" t="s">
        <v>748</v>
      </c>
      <c r="D644" s="27"/>
      <c r="E644" s="6"/>
      <c r="F644" s="7" t="s">
        <v>749</v>
      </c>
      <c r="G644" s="28" t="s">
        <v>182</v>
      </c>
      <c r="H644" s="28"/>
      <c r="I644" s="28"/>
      <c r="J644" s="12">
        <f>J645</f>
        <v>18500</v>
      </c>
      <c r="K644" s="16">
        <f t="shared" si="38"/>
        <v>0.925</v>
      </c>
    </row>
    <row r="645" spans="2:11" ht="19.5" customHeight="1">
      <c r="B645" s="8"/>
      <c r="C645" s="29"/>
      <c r="D645" s="29"/>
      <c r="E645" s="9" t="s">
        <v>548</v>
      </c>
      <c r="F645" s="10" t="s">
        <v>549</v>
      </c>
      <c r="G645" s="30" t="s">
        <v>182</v>
      </c>
      <c r="H645" s="30"/>
      <c r="I645" s="30"/>
      <c r="J645" s="13">
        <v>18500</v>
      </c>
      <c r="K645" s="17">
        <f t="shared" si="38"/>
        <v>0.925</v>
      </c>
    </row>
    <row r="646" spans="2:11" ht="16.5" customHeight="1">
      <c r="B646" s="5"/>
      <c r="C646" s="27" t="s">
        <v>750</v>
      </c>
      <c r="D646" s="27"/>
      <c r="E646" s="6"/>
      <c r="F646" s="7" t="s">
        <v>751</v>
      </c>
      <c r="G646" s="28" t="s">
        <v>752</v>
      </c>
      <c r="H646" s="28"/>
      <c r="I646" s="28"/>
      <c r="J646" s="12">
        <f>J647</f>
        <v>51376</v>
      </c>
      <c r="K646" s="16">
        <f t="shared" si="38"/>
        <v>0.4999610743479953</v>
      </c>
    </row>
    <row r="647" spans="2:11" ht="30" customHeight="1">
      <c r="B647" s="8"/>
      <c r="C647" s="29"/>
      <c r="D647" s="29"/>
      <c r="E647" s="9" t="s">
        <v>44</v>
      </c>
      <c r="F647" s="10" t="s">
        <v>45</v>
      </c>
      <c r="G647" s="30" t="s">
        <v>752</v>
      </c>
      <c r="H647" s="30"/>
      <c r="I647" s="30"/>
      <c r="J647" s="13">
        <v>51376</v>
      </c>
      <c r="K647" s="17">
        <f t="shared" si="38"/>
        <v>0.4999610743479953</v>
      </c>
    </row>
    <row r="648" spans="2:11" ht="16.5" customHeight="1">
      <c r="B648" s="5"/>
      <c r="C648" s="27" t="s">
        <v>753</v>
      </c>
      <c r="D648" s="27"/>
      <c r="E648" s="6"/>
      <c r="F648" s="7" t="s">
        <v>122</v>
      </c>
      <c r="G648" s="28" t="s">
        <v>754</v>
      </c>
      <c r="H648" s="28"/>
      <c r="I648" s="28"/>
      <c r="J648" s="12">
        <f>SUM(J649:J668)</f>
        <v>45135</v>
      </c>
      <c r="K648" s="16">
        <f t="shared" si="38"/>
        <v>0.3160603620321417</v>
      </c>
    </row>
    <row r="649" spans="2:11" ht="16.5" customHeight="1">
      <c r="B649" s="8"/>
      <c r="C649" s="29"/>
      <c r="D649" s="29"/>
      <c r="E649" s="9" t="s">
        <v>418</v>
      </c>
      <c r="F649" s="10" t="s">
        <v>57</v>
      </c>
      <c r="G649" s="30" t="s">
        <v>755</v>
      </c>
      <c r="H649" s="30"/>
      <c r="I649" s="30"/>
      <c r="J649" s="13">
        <v>0</v>
      </c>
      <c r="K649" s="17">
        <f aca="true" t="shared" si="39" ref="K649:K668">J649/G649</f>
        <v>0</v>
      </c>
    </row>
    <row r="650" spans="2:11" ht="16.5" customHeight="1">
      <c r="B650" s="8"/>
      <c r="C650" s="29"/>
      <c r="D650" s="29"/>
      <c r="E650" s="9" t="s">
        <v>420</v>
      </c>
      <c r="F650" s="10" t="s">
        <v>57</v>
      </c>
      <c r="G650" s="30" t="s">
        <v>756</v>
      </c>
      <c r="H650" s="30"/>
      <c r="I650" s="30"/>
      <c r="J650" s="13">
        <v>0</v>
      </c>
      <c r="K650" s="17">
        <f t="shared" si="39"/>
        <v>0</v>
      </c>
    </row>
    <row r="651" spans="2:11" ht="16.5" customHeight="1">
      <c r="B651" s="8"/>
      <c r="C651" s="29"/>
      <c r="D651" s="29"/>
      <c r="E651" s="9" t="s">
        <v>423</v>
      </c>
      <c r="F651" s="10" t="s">
        <v>60</v>
      </c>
      <c r="G651" s="30" t="s">
        <v>757</v>
      </c>
      <c r="H651" s="30"/>
      <c r="I651" s="30"/>
      <c r="J651" s="13">
        <v>0</v>
      </c>
      <c r="K651" s="17">
        <f t="shared" si="39"/>
        <v>0</v>
      </c>
    </row>
    <row r="652" spans="2:11" ht="16.5" customHeight="1">
      <c r="B652" s="8"/>
      <c r="C652" s="29"/>
      <c r="D652" s="29"/>
      <c r="E652" s="9" t="s">
        <v>425</v>
      </c>
      <c r="F652" s="10" t="s">
        <v>60</v>
      </c>
      <c r="G652" s="30" t="s">
        <v>758</v>
      </c>
      <c r="H652" s="30"/>
      <c r="I652" s="30"/>
      <c r="J652" s="13">
        <v>0</v>
      </c>
      <c r="K652" s="17">
        <f t="shared" si="39"/>
        <v>0</v>
      </c>
    </row>
    <row r="653" spans="2:11" ht="16.5" customHeight="1">
      <c r="B653" s="8"/>
      <c r="C653" s="29"/>
      <c r="D653" s="29"/>
      <c r="E653" s="9" t="s">
        <v>529</v>
      </c>
      <c r="F653" s="10" t="s">
        <v>37</v>
      </c>
      <c r="G653" s="30" t="s">
        <v>759</v>
      </c>
      <c r="H653" s="30"/>
      <c r="I653" s="30"/>
      <c r="J653" s="13">
        <v>1033</v>
      </c>
      <c r="K653" s="17">
        <f t="shared" si="39"/>
        <v>0.9894636015325671</v>
      </c>
    </row>
    <row r="654" spans="2:11" ht="16.5" customHeight="1">
      <c r="B654" s="8"/>
      <c r="C654" s="29"/>
      <c r="D654" s="29"/>
      <c r="E654" s="9" t="s">
        <v>760</v>
      </c>
      <c r="F654" s="10" t="s">
        <v>37</v>
      </c>
      <c r="G654" s="30" t="s">
        <v>761</v>
      </c>
      <c r="H654" s="30"/>
      <c r="I654" s="30"/>
      <c r="J654" s="13">
        <v>1787</v>
      </c>
      <c r="K654" s="17">
        <f t="shared" si="39"/>
        <v>0.9878385848535103</v>
      </c>
    </row>
    <row r="655" spans="2:11" ht="16.5" customHeight="1">
      <c r="B655" s="8"/>
      <c r="C655" s="29"/>
      <c r="D655" s="29"/>
      <c r="E655" s="9" t="s">
        <v>123</v>
      </c>
      <c r="F655" s="10" t="s">
        <v>37</v>
      </c>
      <c r="G655" s="30" t="s">
        <v>762</v>
      </c>
      <c r="H655" s="30"/>
      <c r="I655" s="30"/>
      <c r="J655" s="13">
        <v>1224</v>
      </c>
      <c r="K655" s="17">
        <f t="shared" si="39"/>
        <v>0.12235105957616953</v>
      </c>
    </row>
    <row r="656" spans="2:11" ht="16.5" customHeight="1">
      <c r="B656" s="8"/>
      <c r="C656" s="29"/>
      <c r="D656" s="29"/>
      <c r="E656" s="9" t="s">
        <v>125</v>
      </c>
      <c r="F656" s="10" t="s">
        <v>37</v>
      </c>
      <c r="G656" s="30" t="s">
        <v>763</v>
      </c>
      <c r="H656" s="30"/>
      <c r="I656" s="30"/>
      <c r="J656" s="13">
        <v>216</v>
      </c>
      <c r="K656" s="17">
        <f t="shared" si="39"/>
        <v>0.12231030577576443</v>
      </c>
    </row>
    <row r="657" spans="2:11" ht="16.5" customHeight="1">
      <c r="B657" s="8"/>
      <c r="C657" s="29"/>
      <c r="D657" s="29"/>
      <c r="E657" s="9" t="s">
        <v>531</v>
      </c>
      <c r="F657" s="10" t="s">
        <v>63</v>
      </c>
      <c r="G657" s="30" t="s">
        <v>764</v>
      </c>
      <c r="H657" s="30"/>
      <c r="I657" s="30"/>
      <c r="J657" s="13">
        <v>101</v>
      </c>
      <c r="K657" s="17">
        <f t="shared" si="39"/>
        <v>0.9017857142857143</v>
      </c>
    </row>
    <row r="658" spans="2:11" ht="16.5" customHeight="1">
      <c r="B658" s="8"/>
      <c r="C658" s="29"/>
      <c r="D658" s="29"/>
      <c r="E658" s="9" t="s">
        <v>765</v>
      </c>
      <c r="F658" s="10" t="s">
        <v>63</v>
      </c>
      <c r="G658" s="30" t="s">
        <v>766</v>
      </c>
      <c r="H658" s="30"/>
      <c r="I658" s="30"/>
      <c r="J658" s="13">
        <v>193</v>
      </c>
      <c r="K658" s="17">
        <f t="shared" si="39"/>
        <v>0.9018691588785047</v>
      </c>
    </row>
    <row r="659" spans="2:11" ht="16.5" customHeight="1">
      <c r="B659" s="8"/>
      <c r="C659" s="29"/>
      <c r="D659" s="29"/>
      <c r="E659" s="9" t="s">
        <v>127</v>
      </c>
      <c r="F659" s="10" t="s">
        <v>63</v>
      </c>
      <c r="G659" s="30" t="s">
        <v>767</v>
      </c>
      <c r="H659" s="30"/>
      <c r="I659" s="30"/>
      <c r="J659" s="13">
        <v>1294</v>
      </c>
      <c r="K659" s="17">
        <f t="shared" si="39"/>
        <v>0.9229671897289586</v>
      </c>
    </row>
    <row r="660" spans="2:11" ht="16.5" customHeight="1">
      <c r="B660" s="8"/>
      <c r="C660" s="29"/>
      <c r="D660" s="29"/>
      <c r="E660" s="9" t="s">
        <v>129</v>
      </c>
      <c r="F660" s="10" t="s">
        <v>63</v>
      </c>
      <c r="G660" s="30" t="s">
        <v>768</v>
      </c>
      <c r="H660" s="30"/>
      <c r="I660" s="30"/>
      <c r="J660" s="13">
        <v>228</v>
      </c>
      <c r="K660" s="17">
        <f t="shared" si="39"/>
        <v>0.9193548387096774</v>
      </c>
    </row>
    <row r="661" spans="2:11" ht="16.5" customHeight="1">
      <c r="B661" s="8"/>
      <c r="C661" s="29"/>
      <c r="D661" s="29"/>
      <c r="E661" s="9" t="s">
        <v>534</v>
      </c>
      <c r="F661" s="10" t="s">
        <v>10</v>
      </c>
      <c r="G661" s="30" t="s">
        <v>769</v>
      </c>
      <c r="H661" s="30"/>
      <c r="I661" s="30"/>
      <c r="J661" s="13">
        <v>5335</v>
      </c>
      <c r="K661" s="17">
        <f t="shared" si="39"/>
        <v>0.96386630532972</v>
      </c>
    </row>
    <row r="662" spans="2:11" ht="16.5" customHeight="1">
      <c r="B662" s="8"/>
      <c r="C662" s="29"/>
      <c r="D662" s="29"/>
      <c r="E662" s="9" t="s">
        <v>770</v>
      </c>
      <c r="F662" s="10" t="s">
        <v>10</v>
      </c>
      <c r="G662" s="30" t="s">
        <v>771</v>
      </c>
      <c r="H662" s="30"/>
      <c r="I662" s="30"/>
      <c r="J662" s="13">
        <v>8416</v>
      </c>
      <c r="K662" s="17">
        <f t="shared" si="39"/>
        <v>0.9476410314153811</v>
      </c>
    </row>
    <row r="663" spans="2:11" ht="16.5" customHeight="1">
      <c r="B663" s="8"/>
      <c r="C663" s="29"/>
      <c r="D663" s="29"/>
      <c r="E663" s="9" t="s">
        <v>12</v>
      </c>
      <c r="F663" s="10" t="s">
        <v>10</v>
      </c>
      <c r="G663" s="30" t="s">
        <v>772</v>
      </c>
      <c r="H663" s="30"/>
      <c r="I663" s="30"/>
      <c r="J663" s="13">
        <v>20960</v>
      </c>
      <c r="K663" s="17">
        <f t="shared" si="39"/>
        <v>0.26077760497667185</v>
      </c>
    </row>
    <row r="664" spans="2:11" ht="16.5" customHeight="1">
      <c r="B664" s="8"/>
      <c r="C664" s="29"/>
      <c r="D664" s="29"/>
      <c r="E664" s="9" t="s">
        <v>14</v>
      </c>
      <c r="F664" s="10" t="s">
        <v>10</v>
      </c>
      <c r="G664" s="30" t="s">
        <v>773</v>
      </c>
      <c r="H664" s="30"/>
      <c r="I664" s="30"/>
      <c r="J664" s="13">
        <v>3699</v>
      </c>
      <c r="K664" s="17">
        <f t="shared" si="39"/>
        <v>0.12674318999486037</v>
      </c>
    </row>
    <row r="665" spans="2:11" ht="16.5" customHeight="1">
      <c r="B665" s="8"/>
      <c r="C665" s="29"/>
      <c r="D665" s="29"/>
      <c r="E665" s="9" t="s">
        <v>774</v>
      </c>
      <c r="F665" s="10" t="s">
        <v>94</v>
      </c>
      <c r="G665" s="30" t="s">
        <v>775</v>
      </c>
      <c r="H665" s="30"/>
      <c r="I665" s="30"/>
      <c r="J665" s="13">
        <v>65</v>
      </c>
      <c r="K665" s="17">
        <f t="shared" si="39"/>
        <v>0.9285714285714286</v>
      </c>
    </row>
    <row r="666" spans="2:11" ht="16.5" customHeight="1">
      <c r="B666" s="8"/>
      <c r="C666" s="29"/>
      <c r="D666" s="29"/>
      <c r="E666" s="9" t="s">
        <v>776</v>
      </c>
      <c r="F666" s="10" t="s">
        <v>94</v>
      </c>
      <c r="G666" s="30" t="s">
        <v>777</v>
      </c>
      <c r="H666" s="30"/>
      <c r="I666" s="30"/>
      <c r="J666" s="13">
        <v>124</v>
      </c>
      <c r="K666" s="17">
        <f t="shared" si="39"/>
        <v>0.8857142857142857</v>
      </c>
    </row>
    <row r="667" spans="2:11" ht="16.5" customHeight="1">
      <c r="B667" s="8"/>
      <c r="C667" s="29"/>
      <c r="D667" s="29"/>
      <c r="E667" s="9" t="s">
        <v>133</v>
      </c>
      <c r="F667" s="10" t="s">
        <v>94</v>
      </c>
      <c r="G667" s="30" t="s">
        <v>778</v>
      </c>
      <c r="H667" s="30"/>
      <c r="I667" s="30"/>
      <c r="J667" s="13">
        <v>391</v>
      </c>
      <c r="K667" s="17">
        <f t="shared" si="39"/>
        <v>0.359375</v>
      </c>
    </row>
    <row r="668" spans="2:11" ht="16.5" customHeight="1">
      <c r="B668" s="8"/>
      <c r="C668" s="29"/>
      <c r="D668" s="29"/>
      <c r="E668" s="9" t="s">
        <v>135</v>
      </c>
      <c r="F668" s="10" t="s">
        <v>94</v>
      </c>
      <c r="G668" s="30" t="s">
        <v>779</v>
      </c>
      <c r="H668" s="30"/>
      <c r="I668" s="30"/>
      <c r="J668" s="13">
        <v>69</v>
      </c>
      <c r="K668" s="17">
        <f t="shared" si="39"/>
        <v>0.359375</v>
      </c>
    </row>
    <row r="669" spans="2:11" ht="16.5" customHeight="1">
      <c r="B669" s="3" t="s">
        <v>780</v>
      </c>
      <c r="C669" s="25"/>
      <c r="D669" s="25"/>
      <c r="E669" s="3"/>
      <c r="F669" s="4" t="s">
        <v>781</v>
      </c>
      <c r="G669" s="26" t="s">
        <v>782</v>
      </c>
      <c r="H669" s="26"/>
      <c r="I669" s="26"/>
      <c r="J669" s="11">
        <f>J670</f>
        <v>72000</v>
      </c>
      <c r="K669" s="15">
        <f>J669/G669</f>
        <v>0.72</v>
      </c>
    </row>
    <row r="670" spans="2:11" ht="16.5" customHeight="1">
      <c r="B670" s="5"/>
      <c r="C670" s="27" t="s">
        <v>783</v>
      </c>
      <c r="D670" s="27"/>
      <c r="E670" s="6"/>
      <c r="F670" s="7" t="s">
        <v>784</v>
      </c>
      <c r="G670" s="28" t="s">
        <v>782</v>
      </c>
      <c r="H670" s="28"/>
      <c r="I670" s="28"/>
      <c r="J670" s="12">
        <f>J671</f>
        <v>72000</v>
      </c>
      <c r="K670" s="16">
        <f>J670/G670</f>
        <v>0.72</v>
      </c>
    </row>
    <row r="671" spans="2:11" ht="19.5" customHeight="1">
      <c r="B671" s="8"/>
      <c r="C671" s="29"/>
      <c r="D671" s="29"/>
      <c r="E671" s="9" t="s">
        <v>548</v>
      </c>
      <c r="F671" s="10" t="s">
        <v>549</v>
      </c>
      <c r="G671" s="30" t="s">
        <v>782</v>
      </c>
      <c r="H671" s="30"/>
      <c r="I671" s="30"/>
      <c r="J671" s="13">
        <v>72000</v>
      </c>
      <c r="K671" s="17">
        <f>J671/G671</f>
        <v>0.72</v>
      </c>
    </row>
    <row r="672" spans="2:11" ht="16.5" customHeight="1">
      <c r="B672" s="31" t="s">
        <v>785</v>
      </c>
      <c r="C672" s="31"/>
      <c r="D672" s="31"/>
      <c r="E672" s="31"/>
      <c r="F672" s="31"/>
      <c r="G672" s="32" t="s">
        <v>786</v>
      </c>
      <c r="H672" s="32"/>
      <c r="I672" s="32"/>
      <c r="J672" s="14">
        <f>J4+J12+J19+J46+J56+J72+J105+J166+J199+J202+J206+J211+J432+J438+J529+J577+J640+J643+J669</f>
        <v>34685682</v>
      </c>
      <c r="K672" s="17">
        <f>J672/G672</f>
        <v>0.46067697610964353</v>
      </c>
    </row>
    <row r="673" spans="1:9" ht="211.5" customHeight="1">
      <c r="A673" s="33"/>
      <c r="B673" s="33"/>
      <c r="C673" s="33"/>
      <c r="D673" s="33"/>
      <c r="E673" s="33"/>
      <c r="F673" s="33"/>
      <c r="G673" s="33"/>
      <c r="H673" s="33"/>
      <c r="I673" s="33"/>
    </row>
    <row r="674" spans="1:8" ht="5.25" customHeight="1">
      <c r="A674" s="33"/>
      <c r="B674" s="33"/>
      <c r="C674" s="33"/>
      <c r="D674" s="33"/>
      <c r="E674" s="33"/>
      <c r="F674" s="33"/>
      <c r="G674" s="33"/>
      <c r="H674" s="34" t="s">
        <v>787</v>
      </c>
    </row>
    <row r="675" spans="2:8" ht="5.25" customHeight="1">
      <c r="B675" s="34" t="s">
        <v>107</v>
      </c>
      <c r="C675" s="34"/>
      <c r="D675" s="33"/>
      <c r="E675" s="33"/>
      <c r="F675" s="33"/>
      <c r="G675" s="33"/>
      <c r="H675" s="34"/>
    </row>
    <row r="676" spans="2:9" ht="11.25" customHeight="1">
      <c r="B676" s="34"/>
      <c r="C676" s="34"/>
      <c r="D676" s="33"/>
      <c r="E676" s="33"/>
      <c r="F676" s="33"/>
      <c r="G676" s="33"/>
      <c r="H676" s="33"/>
      <c r="I676" s="33"/>
    </row>
  </sheetData>
  <mergeCells count="1348">
    <mergeCell ref="A673:I673"/>
    <mergeCell ref="A674:G674"/>
    <mergeCell ref="H674:H675"/>
    <mergeCell ref="B675:C676"/>
    <mergeCell ref="D675:G675"/>
    <mergeCell ref="D676:I676"/>
    <mergeCell ref="B672:F672"/>
    <mergeCell ref="G672:I672"/>
    <mergeCell ref="C670:D670"/>
    <mergeCell ref="G670:I670"/>
    <mergeCell ref="C671:D671"/>
    <mergeCell ref="G671:I671"/>
    <mergeCell ref="C668:D668"/>
    <mergeCell ref="G668:I668"/>
    <mergeCell ref="C669:D669"/>
    <mergeCell ref="G669:I669"/>
    <mergeCell ref="C666:D666"/>
    <mergeCell ref="G666:I666"/>
    <mergeCell ref="C667:D667"/>
    <mergeCell ref="G667:I667"/>
    <mergeCell ref="C664:D664"/>
    <mergeCell ref="G664:I664"/>
    <mergeCell ref="C665:D665"/>
    <mergeCell ref="G665:I665"/>
    <mergeCell ref="C662:D662"/>
    <mergeCell ref="G662:I662"/>
    <mergeCell ref="C663:D663"/>
    <mergeCell ref="G663:I663"/>
    <mergeCell ref="C660:D660"/>
    <mergeCell ref="G660:I660"/>
    <mergeCell ref="C661:D661"/>
    <mergeCell ref="G661:I661"/>
    <mergeCell ref="C658:D658"/>
    <mergeCell ref="G658:I658"/>
    <mergeCell ref="C659:D659"/>
    <mergeCell ref="G659:I659"/>
    <mergeCell ref="C656:D656"/>
    <mergeCell ref="G656:I656"/>
    <mergeCell ref="C657:D657"/>
    <mergeCell ref="G657:I657"/>
    <mergeCell ref="C654:D654"/>
    <mergeCell ref="G654:I654"/>
    <mergeCell ref="C655:D655"/>
    <mergeCell ref="G655:I655"/>
    <mergeCell ref="C652:D652"/>
    <mergeCell ref="G652:I652"/>
    <mergeCell ref="C653:D653"/>
    <mergeCell ref="G653:I653"/>
    <mergeCell ref="C650:D650"/>
    <mergeCell ref="G650:I650"/>
    <mergeCell ref="C651:D651"/>
    <mergeCell ref="G651:I651"/>
    <mergeCell ref="C648:D648"/>
    <mergeCell ref="G648:I648"/>
    <mergeCell ref="C649:D649"/>
    <mergeCell ref="G649:I649"/>
    <mergeCell ref="C646:D646"/>
    <mergeCell ref="G646:I646"/>
    <mergeCell ref="C647:D647"/>
    <mergeCell ref="G647:I647"/>
    <mergeCell ref="C644:D644"/>
    <mergeCell ref="G644:I644"/>
    <mergeCell ref="C645:D645"/>
    <mergeCell ref="G645:I645"/>
    <mergeCell ref="C642:D642"/>
    <mergeCell ref="G642:I642"/>
    <mergeCell ref="C643:D643"/>
    <mergeCell ref="G643:I643"/>
    <mergeCell ref="C641:D641"/>
    <mergeCell ref="G641:I641"/>
    <mergeCell ref="C639:D639"/>
    <mergeCell ref="G639:I639"/>
    <mergeCell ref="C640:D640"/>
    <mergeCell ref="G640:I640"/>
    <mergeCell ref="C637:D637"/>
    <mergeCell ref="G637:I637"/>
    <mergeCell ref="C638:D638"/>
    <mergeCell ref="G638:I638"/>
    <mergeCell ref="C635:D635"/>
    <mergeCell ref="G635:I635"/>
    <mergeCell ref="C636:D636"/>
    <mergeCell ref="G636:I636"/>
    <mergeCell ref="C633:D633"/>
    <mergeCell ref="G633:I633"/>
    <mergeCell ref="C634:D634"/>
    <mergeCell ref="G634:I634"/>
    <mergeCell ref="C631:D631"/>
    <mergeCell ref="G631:I631"/>
    <mergeCell ref="C632:D632"/>
    <mergeCell ref="G632:I632"/>
    <mergeCell ref="C629:D629"/>
    <mergeCell ref="G629:I629"/>
    <mergeCell ref="C630:D630"/>
    <mergeCell ref="G630:I630"/>
    <mergeCell ref="C627:D627"/>
    <mergeCell ref="G627:I627"/>
    <mergeCell ref="C628:D628"/>
    <mergeCell ref="G628:I628"/>
    <mergeCell ref="C625:D625"/>
    <mergeCell ref="G625:I625"/>
    <mergeCell ref="C626:D626"/>
    <mergeCell ref="G626:I626"/>
    <mergeCell ref="C623:D623"/>
    <mergeCell ref="G623:I623"/>
    <mergeCell ref="C624:D624"/>
    <mergeCell ref="G624:I624"/>
    <mergeCell ref="C621:D621"/>
    <mergeCell ref="G621:I621"/>
    <mergeCell ref="C622:D622"/>
    <mergeCell ref="G622:I622"/>
    <mergeCell ref="C619:D619"/>
    <mergeCell ref="G619:I619"/>
    <mergeCell ref="C620:D620"/>
    <mergeCell ref="G620:I620"/>
    <mergeCell ref="C617:D617"/>
    <mergeCell ref="G617:I617"/>
    <mergeCell ref="C618:D618"/>
    <mergeCell ref="G618:I618"/>
    <mergeCell ref="C615:D615"/>
    <mergeCell ref="G615:I615"/>
    <mergeCell ref="C616:D616"/>
    <mergeCell ref="G616:I616"/>
    <mergeCell ref="C613:D613"/>
    <mergeCell ref="G613:I613"/>
    <mergeCell ref="C614:D614"/>
    <mergeCell ref="G614:I614"/>
    <mergeCell ref="C611:D611"/>
    <mergeCell ref="G611:I611"/>
    <mergeCell ref="C612:D612"/>
    <mergeCell ref="G612:I612"/>
    <mergeCell ref="C609:D609"/>
    <mergeCell ref="G609:I609"/>
    <mergeCell ref="C610:D610"/>
    <mergeCell ref="G610:I610"/>
    <mergeCell ref="C607:D607"/>
    <mergeCell ref="G607:I607"/>
    <mergeCell ref="C608:D608"/>
    <mergeCell ref="G608:I608"/>
    <mergeCell ref="C605:D605"/>
    <mergeCell ref="G605:I605"/>
    <mergeCell ref="C606:D606"/>
    <mergeCell ref="G606:I606"/>
    <mergeCell ref="C603:D603"/>
    <mergeCell ref="G603:I603"/>
    <mergeCell ref="C604:D604"/>
    <mergeCell ref="G604:I604"/>
    <mergeCell ref="C601:D601"/>
    <mergeCell ref="G601:I601"/>
    <mergeCell ref="C602:D602"/>
    <mergeCell ref="G602:I602"/>
    <mergeCell ref="C599:D599"/>
    <mergeCell ref="G599:I599"/>
    <mergeCell ref="C600:D600"/>
    <mergeCell ref="G600:I600"/>
    <mergeCell ref="C598:D598"/>
    <mergeCell ref="G598:I598"/>
    <mergeCell ref="C596:D596"/>
    <mergeCell ref="G596:I596"/>
    <mergeCell ref="C597:D597"/>
    <mergeCell ref="G597:I597"/>
    <mergeCell ref="C594:D594"/>
    <mergeCell ref="G594:I594"/>
    <mergeCell ref="C595:D595"/>
    <mergeCell ref="G595:I595"/>
    <mergeCell ref="C592:D592"/>
    <mergeCell ref="G592:I592"/>
    <mergeCell ref="C593:D593"/>
    <mergeCell ref="G593:I593"/>
    <mergeCell ref="C590:D590"/>
    <mergeCell ref="G590:I590"/>
    <mergeCell ref="C591:D591"/>
    <mergeCell ref="G591:I591"/>
    <mergeCell ref="C588:D588"/>
    <mergeCell ref="G588:I588"/>
    <mergeCell ref="C589:D589"/>
    <mergeCell ref="G589:I589"/>
    <mergeCell ref="C586:D586"/>
    <mergeCell ref="G586:I586"/>
    <mergeCell ref="C587:D587"/>
    <mergeCell ref="G587:I587"/>
    <mergeCell ref="C584:D584"/>
    <mergeCell ref="G584:I584"/>
    <mergeCell ref="C585:D585"/>
    <mergeCell ref="G585:I585"/>
    <mergeCell ref="C582:D582"/>
    <mergeCell ref="G582:I582"/>
    <mergeCell ref="C583:D583"/>
    <mergeCell ref="G583:I583"/>
    <mergeCell ref="C580:D580"/>
    <mergeCell ref="G580:I580"/>
    <mergeCell ref="C581:D581"/>
    <mergeCell ref="G581:I581"/>
    <mergeCell ref="C578:D578"/>
    <mergeCell ref="G578:I578"/>
    <mergeCell ref="C579:D579"/>
    <mergeCell ref="G579:I579"/>
    <mergeCell ref="C576:D576"/>
    <mergeCell ref="G576:I576"/>
    <mergeCell ref="C577:D577"/>
    <mergeCell ref="G577:I577"/>
    <mergeCell ref="C574:D574"/>
    <mergeCell ref="G574:I574"/>
    <mergeCell ref="C575:D575"/>
    <mergeCell ref="G575:I575"/>
    <mergeCell ref="C572:D572"/>
    <mergeCell ref="G572:I572"/>
    <mergeCell ref="C573:D573"/>
    <mergeCell ref="G573:I573"/>
    <mergeCell ref="C570:D570"/>
    <mergeCell ref="G570:I570"/>
    <mergeCell ref="C571:D571"/>
    <mergeCell ref="G571:I571"/>
    <mergeCell ref="C568:D568"/>
    <mergeCell ref="G568:I568"/>
    <mergeCell ref="C569:D569"/>
    <mergeCell ref="G569:I569"/>
    <mergeCell ref="C566:D566"/>
    <mergeCell ref="G566:I566"/>
    <mergeCell ref="C567:D567"/>
    <mergeCell ref="G567:I567"/>
    <mergeCell ref="C564:D564"/>
    <mergeCell ref="G564:I564"/>
    <mergeCell ref="C565:D565"/>
    <mergeCell ref="G565:I565"/>
    <mergeCell ref="C562:D562"/>
    <mergeCell ref="G562:I562"/>
    <mergeCell ref="C563:D563"/>
    <mergeCell ref="G563:I563"/>
    <mergeCell ref="C560:D560"/>
    <mergeCell ref="G560:I560"/>
    <mergeCell ref="C561:D561"/>
    <mergeCell ref="G561:I561"/>
    <mergeCell ref="C558:D558"/>
    <mergeCell ref="G558:I558"/>
    <mergeCell ref="C559:D559"/>
    <mergeCell ref="G559:I559"/>
    <mergeCell ref="C556:D556"/>
    <mergeCell ref="G556:I556"/>
    <mergeCell ref="C557:D557"/>
    <mergeCell ref="G557:I557"/>
    <mergeCell ref="C555:D555"/>
    <mergeCell ref="G555:I555"/>
    <mergeCell ref="C553:D553"/>
    <mergeCell ref="G553:I553"/>
    <mergeCell ref="C554:D554"/>
    <mergeCell ref="G554:I554"/>
    <mergeCell ref="C551:D551"/>
    <mergeCell ref="G551:I551"/>
    <mergeCell ref="C552:D552"/>
    <mergeCell ref="G552:I552"/>
    <mergeCell ref="C549:D549"/>
    <mergeCell ref="G549:I549"/>
    <mergeCell ref="C550:D550"/>
    <mergeCell ref="G550:I550"/>
    <mergeCell ref="C547:D547"/>
    <mergeCell ref="G547:I547"/>
    <mergeCell ref="C548:D548"/>
    <mergeCell ref="G548:I548"/>
    <mergeCell ref="C545:D545"/>
    <mergeCell ref="G545:I545"/>
    <mergeCell ref="C546:D546"/>
    <mergeCell ref="G546:I546"/>
    <mergeCell ref="C543:D543"/>
    <mergeCell ref="G543:I543"/>
    <mergeCell ref="C544:D544"/>
    <mergeCell ref="G544:I544"/>
    <mergeCell ref="C541:D541"/>
    <mergeCell ref="G541:I541"/>
    <mergeCell ref="C542:D542"/>
    <mergeCell ref="G542:I542"/>
    <mergeCell ref="C539:D539"/>
    <mergeCell ref="G539:I539"/>
    <mergeCell ref="C540:D540"/>
    <mergeCell ref="G540:I540"/>
    <mergeCell ref="C537:D537"/>
    <mergeCell ref="G537:I537"/>
    <mergeCell ref="C538:D538"/>
    <mergeCell ref="G538:I538"/>
    <mergeCell ref="C535:D535"/>
    <mergeCell ref="G535:I535"/>
    <mergeCell ref="C536:D536"/>
    <mergeCell ref="G536:I536"/>
    <mergeCell ref="C533:D533"/>
    <mergeCell ref="G533:I533"/>
    <mergeCell ref="C534:D534"/>
    <mergeCell ref="G534:I534"/>
    <mergeCell ref="C531:D531"/>
    <mergeCell ref="G531:I531"/>
    <mergeCell ref="C532:D532"/>
    <mergeCell ref="G532:I532"/>
    <mergeCell ref="C529:D529"/>
    <mergeCell ref="G529:I529"/>
    <mergeCell ref="C530:D530"/>
    <mergeCell ref="G530:I530"/>
    <mergeCell ref="C527:D527"/>
    <mergeCell ref="G527:I527"/>
    <mergeCell ref="C528:D528"/>
    <mergeCell ref="G528:I528"/>
    <mergeCell ref="C525:D525"/>
    <mergeCell ref="G525:I525"/>
    <mergeCell ref="C526:D526"/>
    <mergeCell ref="G526:I526"/>
    <mergeCell ref="C523:D523"/>
    <mergeCell ref="G523:I523"/>
    <mergeCell ref="C524:D524"/>
    <mergeCell ref="G524:I524"/>
    <mergeCell ref="C521:D521"/>
    <mergeCell ref="G521:I521"/>
    <mergeCell ref="C522:D522"/>
    <mergeCell ref="G522:I522"/>
    <mergeCell ref="C519:D519"/>
    <mergeCell ref="G519:I519"/>
    <mergeCell ref="C520:D520"/>
    <mergeCell ref="G520:I520"/>
    <mergeCell ref="C517:D517"/>
    <mergeCell ref="G517:I517"/>
    <mergeCell ref="C518:D518"/>
    <mergeCell ref="G518:I518"/>
    <mergeCell ref="C515:D515"/>
    <mergeCell ref="G515:I515"/>
    <mergeCell ref="C516:D516"/>
    <mergeCell ref="G516:I516"/>
    <mergeCell ref="C513:D513"/>
    <mergeCell ref="G513:I513"/>
    <mergeCell ref="C514:D514"/>
    <mergeCell ref="G514:I514"/>
    <mergeCell ref="C512:D512"/>
    <mergeCell ref="G512:I512"/>
    <mergeCell ref="C510:D510"/>
    <mergeCell ref="G510:I510"/>
    <mergeCell ref="C511:D511"/>
    <mergeCell ref="G511:I511"/>
    <mergeCell ref="C508:D508"/>
    <mergeCell ref="G508:I508"/>
    <mergeCell ref="C509:D509"/>
    <mergeCell ref="G509:I509"/>
    <mergeCell ref="C506:D506"/>
    <mergeCell ref="G506:I506"/>
    <mergeCell ref="C507:D507"/>
    <mergeCell ref="G507:I507"/>
    <mergeCell ref="C504:D504"/>
    <mergeCell ref="G504:I504"/>
    <mergeCell ref="C505:D505"/>
    <mergeCell ref="G505:I505"/>
    <mergeCell ref="C502:D502"/>
    <mergeCell ref="G502:I502"/>
    <mergeCell ref="C503:D503"/>
    <mergeCell ref="G503:I503"/>
    <mergeCell ref="C500:D500"/>
    <mergeCell ref="G500:I500"/>
    <mergeCell ref="C501:D501"/>
    <mergeCell ref="G501:I501"/>
    <mergeCell ref="C498:D498"/>
    <mergeCell ref="G498:I498"/>
    <mergeCell ref="C499:D499"/>
    <mergeCell ref="G499:I499"/>
    <mergeCell ref="C496:D496"/>
    <mergeCell ref="G496:I496"/>
    <mergeCell ref="C497:D497"/>
    <mergeCell ref="G497:I497"/>
    <mergeCell ref="C494:D494"/>
    <mergeCell ref="G494:I494"/>
    <mergeCell ref="C495:D495"/>
    <mergeCell ref="G495:I495"/>
    <mergeCell ref="C492:D492"/>
    <mergeCell ref="G492:I492"/>
    <mergeCell ref="C493:D493"/>
    <mergeCell ref="G493:I493"/>
    <mergeCell ref="C490:D490"/>
    <mergeCell ref="G490:I490"/>
    <mergeCell ref="C491:D491"/>
    <mergeCell ref="G491:I491"/>
    <mergeCell ref="C488:D488"/>
    <mergeCell ref="G488:I488"/>
    <mergeCell ref="C489:D489"/>
    <mergeCell ref="G489:I489"/>
    <mergeCell ref="C486:D486"/>
    <mergeCell ref="G486:I486"/>
    <mergeCell ref="C487:D487"/>
    <mergeCell ref="G487:I487"/>
    <mergeCell ref="C485:D485"/>
    <mergeCell ref="G485:I485"/>
    <mergeCell ref="C483:D483"/>
    <mergeCell ref="G483:I483"/>
    <mergeCell ref="C484:D484"/>
    <mergeCell ref="G484:I484"/>
    <mergeCell ref="C481:D481"/>
    <mergeCell ref="G481:I481"/>
    <mergeCell ref="C482:D482"/>
    <mergeCell ref="G482:I482"/>
    <mergeCell ref="C479:D479"/>
    <mergeCell ref="G479:I479"/>
    <mergeCell ref="C480:D480"/>
    <mergeCell ref="G480:I480"/>
    <mergeCell ref="C477:D477"/>
    <mergeCell ref="G477:I477"/>
    <mergeCell ref="C478:D478"/>
    <mergeCell ref="G478:I478"/>
    <mergeCell ref="C475:D475"/>
    <mergeCell ref="G475:I475"/>
    <mergeCell ref="C476:D476"/>
    <mergeCell ref="G476:I476"/>
    <mergeCell ref="C473:D473"/>
    <mergeCell ref="G473:I473"/>
    <mergeCell ref="C474:D474"/>
    <mergeCell ref="G474:I474"/>
    <mergeCell ref="C471:D471"/>
    <mergeCell ref="G471:I471"/>
    <mergeCell ref="C472:D472"/>
    <mergeCell ref="G472:I472"/>
    <mergeCell ref="C470:D470"/>
    <mergeCell ref="G470:I470"/>
    <mergeCell ref="C468:D468"/>
    <mergeCell ref="G468:I468"/>
    <mergeCell ref="C469:D469"/>
    <mergeCell ref="G469:I469"/>
    <mergeCell ref="C466:D466"/>
    <mergeCell ref="G466:I466"/>
    <mergeCell ref="C467:D467"/>
    <mergeCell ref="G467:I467"/>
    <mergeCell ref="C464:D464"/>
    <mergeCell ref="G464:I464"/>
    <mergeCell ref="C465:D465"/>
    <mergeCell ref="G465:I465"/>
    <mergeCell ref="C462:D462"/>
    <mergeCell ref="G462:I462"/>
    <mergeCell ref="C463:D463"/>
    <mergeCell ref="G463:I463"/>
    <mergeCell ref="C460:D460"/>
    <mergeCell ref="G460:I460"/>
    <mergeCell ref="C461:D461"/>
    <mergeCell ref="G461:I461"/>
    <mergeCell ref="C458:D458"/>
    <mergeCell ref="G458:I458"/>
    <mergeCell ref="C459:D459"/>
    <mergeCell ref="G459:I459"/>
    <mergeCell ref="C456:D456"/>
    <mergeCell ref="G456:I456"/>
    <mergeCell ref="C457:D457"/>
    <mergeCell ref="G457:I457"/>
    <mergeCell ref="C454:D454"/>
    <mergeCell ref="G454:I454"/>
    <mergeCell ref="C455:D455"/>
    <mergeCell ref="G455:I455"/>
    <mergeCell ref="C452:D452"/>
    <mergeCell ref="G452:I452"/>
    <mergeCell ref="C453:D453"/>
    <mergeCell ref="G453:I453"/>
    <mergeCell ref="C450:D450"/>
    <mergeCell ref="G450:I450"/>
    <mergeCell ref="C451:D451"/>
    <mergeCell ref="G451:I451"/>
    <mergeCell ref="C448:D448"/>
    <mergeCell ref="G448:I448"/>
    <mergeCell ref="C449:D449"/>
    <mergeCell ref="G449:I449"/>
    <mergeCell ref="C446:D446"/>
    <mergeCell ref="G446:I446"/>
    <mergeCell ref="C447:D447"/>
    <mergeCell ref="G447:I447"/>
    <mergeCell ref="C444:D444"/>
    <mergeCell ref="G444:I444"/>
    <mergeCell ref="C445:D445"/>
    <mergeCell ref="G445:I445"/>
    <mergeCell ref="C442:D442"/>
    <mergeCell ref="G442:I442"/>
    <mergeCell ref="C443:D443"/>
    <mergeCell ref="G443:I443"/>
    <mergeCell ref="C440:D440"/>
    <mergeCell ref="G440:I440"/>
    <mergeCell ref="C441:D441"/>
    <mergeCell ref="G441:I441"/>
    <mergeCell ref="C438:D438"/>
    <mergeCell ref="G438:I438"/>
    <mergeCell ref="C439:D439"/>
    <mergeCell ref="G439:I439"/>
    <mergeCell ref="C436:D436"/>
    <mergeCell ref="G436:I436"/>
    <mergeCell ref="C437:D437"/>
    <mergeCell ref="G437:I437"/>
    <mergeCell ref="C434:D434"/>
    <mergeCell ref="G434:I434"/>
    <mergeCell ref="C435:D435"/>
    <mergeCell ref="G435:I435"/>
    <mergeCell ref="C432:D432"/>
    <mergeCell ref="G432:I432"/>
    <mergeCell ref="C433:D433"/>
    <mergeCell ref="G433:I433"/>
    <mergeCell ref="C430:D430"/>
    <mergeCell ref="G430:I430"/>
    <mergeCell ref="C431:D431"/>
    <mergeCell ref="G431:I431"/>
    <mergeCell ref="C428:D428"/>
    <mergeCell ref="G428:I428"/>
    <mergeCell ref="C429:D429"/>
    <mergeCell ref="G429:I429"/>
    <mergeCell ref="C427:D427"/>
    <mergeCell ref="G427:I427"/>
    <mergeCell ref="C425:D425"/>
    <mergeCell ref="G425:I425"/>
    <mergeCell ref="C426:D426"/>
    <mergeCell ref="G426:I426"/>
    <mergeCell ref="C423:D423"/>
    <mergeCell ref="G423:I423"/>
    <mergeCell ref="C424:D424"/>
    <mergeCell ref="G424:I424"/>
    <mergeCell ref="C421:D421"/>
    <mergeCell ref="G421:I421"/>
    <mergeCell ref="C422:D422"/>
    <mergeCell ref="G422:I422"/>
    <mergeCell ref="C419:D419"/>
    <mergeCell ref="G419:I419"/>
    <mergeCell ref="C420:D420"/>
    <mergeCell ref="G420:I420"/>
    <mergeCell ref="C417:D417"/>
    <mergeCell ref="G417:I417"/>
    <mergeCell ref="C418:D418"/>
    <mergeCell ref="G418:I418"/>
    <mergeCell ref="C415:D415"/>
    <mergeCell ref="G415:I415"/>
    <mergeCell ref="C416:D416"/>
    <mergeCell ref="G416:I416"/>
    <mergeCell ref="C413:D413"/>
    <mergeCell ref="G413:I413"/>
    <mergeCell ref="C414:D414"/>
    <mergeCell ref="G414:I414"/>
    <mergeCell ref="C411:D411"/>
    <mergeCell ref="G411:I411"/>
    <mergeCell ref="C412:D412"/>
    <mergeCell ref="G412:I412"/>
    <mergeCell ref="C409:D409"/>
    <mergeCell ref="G409:I409"/>
    <mergeCell ref="C410:D410"/>
    <mergeCell ref="G410:I410"/>
    <mergeCell ref="C407:D407"/>
    <mergeCell ref="G407:I407"/>
    <mergeCell ref="C408:D408"/>
    <mergeCell ref="G408:I408"/>
    <mergeCell ref="C405:D405"/>
    <mergeCell ref="G405:I405"/>
    <mergeCell ref="C406:D406"/>
    <mergeCell ref="G406:I406"/>
    <mergeCell ref="C403:D403"/>
    <mergeCell ref="G403:I403"/>
    <mergeCell ref="C404:D404"/>
    <mergeCell ref="G404:I404"/>
    <mergeCell ref="C401:D401"/>
    <mergeCell ref="G401:I401"/>
    <mergeCell ref="C402:D402"/>
    <mergeCell ref="G402:I402"/>
    <mergeCell ref="C399:D399"/>
    <mergeCell ref="G399:I399"/>
    <mergeCell ref="C400:D400"/>
    <mergeCell ref="G400:I400"/>
    <mergeCell ref="C397:D397"/>
    <mergeCell ref="G397:I397"/>
    <mergeCell ref="C398:D398"/>
    <mergeCell ref="G398:I398"/>
    <mergeCell ref="C395:D395"/>
    <mergeCell ref="G395:I395"/>
    <mergeCell ref="C396:D396"/>
    <mergeCell ref="G396:I396"/>
    <mergeCell ref="C393:D393"/>
    <mergeCell ref="G393:I393"/>
    <mergeCell ref="C394:D394"/>
    <mergeCell ref="G394:I394"/>
    <mergeCell ref="C391:D391"/>
    <mergeCell ref="G391:I391"/>
    <mergeCell ref="C392:D392"/>
    <mergeCell ref="G392:I392"/>
    <mergeCell ref="C389:D389"/>
    <mergeCell ref="G389:I389"/>
    <mergeCell ref="C390:D390"/>
    <mergeCell ref="G390:I390"/>
    <mergeCell ref="C387:D387"/>
    <mergeCell ref="G387:I387"/>
    <mergeCell ref="C388:D388"/>
    <mergeCell ref="G388:I388"/>
    <mergeCell ref="C385:D385"/>
    <mergeCell ref="G385:I385"/>
    <mergeCell ref="C386:D386"/>
    <mergeCell ref="G386:I386"/>
    <mergeCell ref="C384:D384"/>
    <mergeCell ref="G384:I384"/>
    <mergeCell ref="C382:D382"/>
    <mergeCell ref="G382:I382"/>
    <mergeCell ref="C383:D383"/>
    <mergeCell ref="G383:I383"/>
    <mergeCell ref="C380:D380"/>
    <mergeCell ref="G380:I380"/>
    <mergeCell ref="C381:D381"/>
    <mergeCell ref="G381:I381"/>
    <mergeCell ref="C378:D378"/>
    <mergeCell ref="G378:I378"/>
    <mergeCell ref="C379:D379"/>
    <mergeCell ref="G379:I379"/>
    <mergeCell ref="C376:D376"/>
    <mergeCell ref="G376:I376"/>
    <mergeCell ref="C377:D377"/>
    <mergeCell ref="G377:I377"/>
    <mergeCell ref="C374:D374"/>
    <mergeCell ref="G374:I374"/>
    <mergeCell ref="C375:D375"/>
    <mergeCell ref="G375:I375"/>
    <mergeCell ref="C372:D372"/>
    <mergeCell ref="G372:I372"/>
    <mergeCell ref="C373:D373"/>
    <mergeCell ref="G373:I373"/>
    <mergeCell ref="C370:D370"/>
    <mergeCell ref="G370:I370"/>
    <mergeCell ref="C371:D371"/>
    <mergeCell ref="G371:I371"/>
    <mergeCell ref="C368:D368"/>
    <mergeCell ref="G368:I368"/>
    <mergeCell ref="C369:D369"/>
    <mergeCell ref="G369:I369"/>
    <mergeCell ref="C366:D366"/>
    <mergeCell ref="G366:I366"/>
    <mergeCell ref="C367:D367"/>
    <mergeCell ref="G367:I367"/>
    <mergeCell ref="C364:D364"/>
    <mergeCell ref="G364:I364"/>
    <mergeCell ref="C365:D365"/>
    <mergeCell ref="G365:I365"/>
    <mergeCell ref="C362:D362"/>
    <mergeCell ref="G362:I362"/>
    <mergeCell ref="C363:D363"/>
    <mergeCell ref="G363:I363"/>
    <mergeCell ref="C360:D360"/>
    <mergeCell ref="G360:I360"/>
    <mergeCell ref="C361:D361"/>
    <mergeCell ref="G361:I361"/>
    <mergeCell ref="C358:D358"/>
    <mergeCell ref="G358:I358"/>
    <mergeCell ref="C359:D359"/>
    <mergeCell ref="G359:I359"/>
    <mergeCell ref="C356:D356"/>
    <mergeCell ref="G356:I356"/>
    <mergeCell ref="C357:D357"/>
    <mergeCell ref="G357:I357"/>
    <mergeCell ref="C354:D354"/>
    <mergeCell ref="G354:I354"/>
    <mergeCell ref="C355:D355"/>
    <mergeCell ref="G355:I355"/>
    <mergeCell ref="C352:D352"/>
    <mergeCell ref="G352:I352"/>
    <mergeCell ref="C353:D353"/>
    <mergeCell ref="G353:I353"/>
    <mergeCell ref="C350:D350"/>
    <mergeCell ref="G350:I350"/>
    <mergeCell ref="C351:D351"/>
    <mergeCell ref="G351:I351"/>
    <mergeCell ref="C348:D348"/>
    <mergeCell ref="G348:I348"/>
    <mergeCell ref="C349:D349"/>
    <mergeCell ref="G349:I349"/>
    <mergeCell ref="C346:D346"/>
    <mergeCell ref="G346:I346"/>
    <mergeCell ref="C347:D347"/>
    <mergeCell ref="G347:I347"/>
    <mergeCell ref="C344:D344"/>
    <mergeCell ref="G344:I344"/>
    <mergeCell ref="C345:D345"/>
    <mergeCell ref="G345:I345"/>
    <mergeCell ref="C342:D342"/>
    <mergeCell ref="G342:I342"/>
    <mergeCell ref="C343:D343"/>
    <mergeCell ref="G343:I343"/>
    <mergeCell ref="C340:D340"/>
    <mergeCell ref="G340:I340"/>
    <mergeCell ref="C341:D341"/>
    <mergeCell ref="G341:I341"/>
    <mergeCell ref="C338:D338"/>
    <mergeCell ref="G338:I338"/>
    <mergeCell ref="C339:D339"/>
    <mergeCell ref="G339:I339"/>
    <mergeCell ref="C336:D336"/>
    <mergeCell ref="G336:I336"/>
    <mergeCell ref="C337:D337"/>
    <mergeCell ref="G337:I337"/>
    <mergeCell ref="C334:D334"/>
    <mergeCell ref="G334:I334"/>
    <mergeCell ref="C335:D335"/>
    <mergeCell ref="G335:I335"/>
    <mergeCell ref="C332:D332"/>
    <mergeCell ref="G332:I332"/>
    <mergeCell ref="C333:D333"/>
    <mergeCell ref="G333:I333"/>
    <mergeCell ref="C330:D330"/>
    <mergeCell ref="G330:I330"/>
    <mergeCell ref="C331:D331"/>
    <mergeCell ref="G331:I331"/>
    <mergeCell ref="C329:D329"/>
    <mergeCell ref="G329:I329"/>
    <mergeCell ref="C327:D327"/>
    <mergeCell ref="G327:I327"/>
    <mergeCell ref="C328:D328"/>
    <mergeCell ref="G328:I328"/>
    <mergeCell ref="C325:D325"/>
    <mergeCell ref="G325:I325"/>
    <mergeCell ref="C326:D326"/>
    <mergeCell ref="G326:I326"/>
    <mergeCell ref="C323:D323"/>
    <mergeCell ref="G323:I323"/>
    <mergeCell ref="C324:D324"/>
    <mergeCell ref="G324:I324"/>
    <mergeCell ref="C321:D321"/>
    <mergeCell ref="G321:I321"/>
    <mergeCell ref="C322:D322"/>
    <mergeCell ref="G322:I322"/>
    <mergeCell ref="C319:D319"/>
    <mergeCell ref="G319:I319"/>
    <mergeCell ref="C320:D320"/>
    <mergeCell ref="G320:I320"/>
    <mergeCell ref="C317:D317"/>
    <mergeCell ref="G317:I317"/>
    <mergeCell ref="C318:D318"/>
    <mergeCell ref="G318:I318"/>
    <mergeCell ref="C315:D315"/>
    <mergeCell ref="G315:I315"/>
    <mergeCell ref="C316:D316"/>
    <mergeCell ref="G316:I316"/>
    <mergeCell ref="C313:D313"/>
    <mergeCell ref="G313:I313"/>
    <mergeCell ref="C314:D314"/>
    <mergeCell ref="G314:I314"/>
    <mergeCell ref="C311:D311"/>
    <mergeCell ref="G311:I311"/>
    <mergeCell ref="C312:D312"/>
    <mergeCell ref="G312:I312"/>
    <mergeCell ref="C309:D309"/>
    <mergeCell ref="G309:I309"/>
    <mergeCell ref="C310:D310"/>
    <mergeCell ref="G310:I310"/>
    <mergeCell ref="C307:D307"/>
    <mergeCell ref="G307:I307"/>
    <mergeCell ref="C308:D308"/>
    <mergeCell ref="G308:I308"/>
    <mergeCell ref="C305:D305"/>
    <mergeCell ref="G305:I305"/>
    <mergeCell ref="C306:D306"/>
    <mergeCell ref="G306:I306"/>
    <mergeCell ref="C303:D303"/>
    <mergeCell ref="G303:I303"/>
    <mergeCell ref="C304:D304"/>
    <mergeCell ref="G304:I304"/>
    <mergeCell ref="C301:D301"/>
    <mergeCell ref="G301:I301"/>
    <mergeCell ref="C302:D302"/>
    <mergeCell ref="G302:I302"/>
    <mergeCell ref="C299:D299"/>
    <mergeCell ref="G299:I299"/>
    <mergeCell ref="C300:D300"/>
    <mergeCell ref="G300:I300"/>
    <mergeCell ref="C298:D298"/>
    <mergeCell ref="G298:I298"/>
    <mergeCell ref="C296:D296"/>
    <mergeCell ref="G296:I296"/>
    <mergeCell ref="C297:D297"/>
    <mergeCell ref="G297:I297"/>
    <mergeCell ref="C294:D294"/>
    <mergeCell ref="G294:I294"/>
    <mergeCell ref="C295:D295"/>
    <mergeCell ref="G295:I295"/>
    <mergeCell ref="C292:D292"/>
    <mergeCell ref="G292:I292"/>
    <mergeCell ref="C293:D293"/>
    <mergeCell ref="G293:I293"/>
    <mergeCell ref="C290:D290"/>
    <mergeCell ref="G290:I290"/>
    <mergeCell ref="C291:D291"/>
    <mergeCell ref="G291:I291"/>
    <mergeCell ref="C288:D288"/>
    <mergeCell ref="G288:I288"/>
    <mergeCell ref="C289:D289"/>
    <mergeCell ref="G289:I289"/>
    <mergeCell ref="C286:D286"/>
    <mergeCell ref="G286:I286"/>
    <mergeCell ref="C287:D287"/>
    <mergeCell ref="G287:I287"/>
    <mergeCell ref="C284:D284"/>
    <mergeCell ref="G284:I284"/>
    <mergeCell ref="C285:D285"/>
    <mergeCell ref="G285:I285"/>
    <mergeCell ref="C282:D282"/>
    <mergeCell ref="G282:I282"/>
    <mergeCell ref="C283:D283"/>
    <mergeCell ref="G283:I283"/>
    <mergeCell ref="C280:D280"/>
    <mergeCell ref="G280:I280"/>
    <mergeCell ref="C281:D281"/>
    <mergeCell ref="G281:I281"/>
    <mergeCell ref="C278:D278"/>
    <mergeCell ref="G278:I278"/>
    <mergeCell ref="C279:D279"/>
    <mergeCell ref="G279:I279"/>
    <mergeCell ref="C276:D276"/>
    <mergeCell ref="G276:I276"/>
    <mergeCell ref="C277:D277"/>
    <mergeCell ref="G277:I277"/>
    <mergeCell ref="C274:D274"/>
    <mergeCell ref="G274:I274"/>
    <mergeCell ref="C275:D275"/>
    <mergeCell ref="G275:I275"/>
    <mergeCell ref="C272:D272"/>
    <mergeCell ref="G272:I272"/>
    <mergeCell ref="C273:D273"/>
    <mergeCell ref="G273:I273"/>
    <mergeCell ref="C270:D270"/>
    <mergeCell ref="G270:I270"/>
    <mergeCell ref="C271:D271"/>
    <mergeCell ref="G271:I271"/>
    <mergeCell ref="C268:D268"/>
    <mergeCell ref="G268:I268"/>
    <mergeCell ref="C269:D269"/>
    <mergeCell ref="G269:I269"/>
    <mergeCell ref="C266:D266"/>
    <mergeCell ref="G266:I266"/>
    <mergeCell ref="C267:D267"/>
    <mergeCell ref="G267:I267"/>
    <mergeCell ref="C264:D264"/>
    <mergeCell ref="G264:I264"/>
    <mergeCell ref="C265:D265"/>
    <mergeCell ref="G265:I265"/>
    <mergeCell ref="C262:D262"/>
    <mergeCell ref="G262:I262"/>
    <mergeCell ref="C263:D263"/>
    <mergeCell ref="G263:I263"/>
    <mergeCell ref="C260:D260"/>
    <mergeCell ref="G260:I260"/>
    <mergeCell ref="C261:D261"/>
    <mergeCell ref="G261:I261"/>
    <mergeCell ref="C258:D258"/>
    <mergeCell ref="G258:I258"/>
    <mergeCell ref="C259:D259"/>
    <mergeCell ref="G259:I259"/>
    <mergeCell ref="C256:D256"/>
    <mergeCell ref="G256:I256"/>
    <mergeCell ref="C257:D257"/>
    <mergeCell ref="G257:I257"/>
    <mergeCell ref="C254:D254"/>
    <mergeCell ref="G254:I254"/>
    <mergeCell ref="C255:D255"/>
    <mergeCell ref="G255:I255"/>
    <mergeCell ref="C252:D252"/>
    <mergeCell ref="G252:I252"/>
    <mergeCell ref="C253:D253"/>
    <mergeCell ref="G253:I253"/>
    <mergeCell ref="C250:D250"/>
    <mergeCell ref="G250:I250"/>
    <mergeCell ref="C251:D251"/>
    <mergeCell ref="G251:I251"/>
    <mergeCell ref="C248:D248"/>
    <mergeCell ref="G248:I248"/>
    <mergeCell ref="C249:D249"/>
    <mergeCell ref="G249:I249"/>
    <mergeCell ref="C246:D246"/>
    <mergeCell ref="G246:I246"/>
    <mergeCell ref="C247:D247"/>
    <mergeCell ref="G247:I247"/>
    <mergeCell ref="C244:D244"/>
    <mergeCell ref="G244:I244"/>
    <mergeCell ref="C245:D245"/>
    <mergeCell ref="G245:I245"/>
    <mergeCell ref="C242:D242"/>
    <mergeCell ref="G242:I242"/>
    <mergeCell ref="C243:D243"/>
    <mergeCell ref="G243:I243"/>
    <mergeCell ref="C240:D240"/>
    <mergeCell ref="G240:I240"/>
    <mergeCell ref="C241:D241"/>
    <mergeCell ref="G241:I241"/>
    <mergeCell ref="C238:D238"/>
    <mergeCell ref="G238:I238"/>
    <mergeCell ref="C239:D239"/>
    <mergeCell ref="G239:I239"/>
    <mergeCell ref="C236:D236"/>
    <mergeCell ref="G236:I236"/>
    <mergeCell ref="C237:D237"/>
    <mergeCell ref="G237:I237"/>
    <mergeCell ref="C234:D234"/>
    <mergeCell ref="G234:I234"/>
    <mergeCell ref="C235:D235"/>
    <mergeCell ref="G235:I235"/>
    <mergeCell ref="C232:D232"/>
    <mergeCell ref="G232:I232"/>
    <mergeCell ref="C233:D233"/>
    <mergeCell ref="G233:I233"/>
    <mergeCell ref="C230:D230"/>
    <mergeCell ref="G230:I230"/>
    <mergeCell ref="C231:D231"/>
    <mergeCell ref="G231:I231"/>
    <mergeCell ref="C228:D228"/>
    <mergeCell ref="G228:I228"/>
    <mergeCell ref="C229:D229"/>
    <mergeCell ref="G229:I229"/>
    <mergeCell ref="C226:D226"/>
    <mergeCell ref="G226:I226"/>
    <mergeCell ref="C227:D227"/>
    <mergeCell ref="G227:I227"/>
    <mergeCell ref="C224:D224"/>
    <mergeCell ref="G224:I224"/>
    <mergeCell ref="C225:D225"/>
    <mergeCell ref="G225:I225"/>
    <mergeCell ref="C222:D222"/>
    <mergeCell ref="G222:I222"/>
    <mergeCell ref="C223:D223"/>
    <mergeCell ref="G223:I223"/>
    <mergeCell ref="C220:D220"/>
    <mergeCell ref="G220:I220"/>
    <mergeCell ref="C221:D221"/>
    <mergeCell ref="G221:I221"/>
    <mergeCell ref="C218:D218"/>
    <mergeCell ref="G218:I218"/>
    <mergeCell ref="C219:D219"/>
    <mergeCell ref="G219:I219"/>
    <mergeCell ref="C216:D216"/>
    <mergeCell ref="G216:I216"/>
    <mergeCell ref="C217:D217"/>
    <mergeCell ref="G217:I217"/>
    <mergeCell ref="C214:D214"/>
    <mergeCell ref="G214:I214"/>
    <mergeCell ref="C215:D215"/>
    <mergeCell ref="G215:I215"/>
    <mergeCell ref="C212:D212"/>
    <mergeCell ref="G212:I212"/>
    <mergeCell ref="C213:D213"/>
    <mergeCell ref="G213:I213"/>
    <mergeCell ref="C210:D210"/>
    <mergeCell ref="G210:I210"/>
    <mergeCell ref="C211:D211"/>
    <mergeCell ref="G211:I211"/>
    <mergeCell ref="C208:D208"/>
    <mergeCell ref="G208:I208"/>
    <mergeCell ref="C209:D209"/>
    <mergeCell ref="G209:I209"/>
    <mergeCell ref="C206:D206"/>
    <mergeCell ref="G206:I206"/>
    <mergeCell ref="C207:D207"/>
    <mergeCell ref="G207:I207"/>
    <mergeCell ref="C204:D204"/>
    <mergeCell ref="G204:I204"/>
    <mergeCell ref="C205:D205"/>
    <mergeCell ref="G205:I205"/>
    <mergeCell ref="C202:D202"/>
    <mergeCell ref="G202:I202"/>
    <mergeCell ref="C203:D203"/>
    <mergeCell ref="G203:I203"/>
    <mergeCell ref="C200:D200"/>
    <mergeCell ref="G200:I200"/>
    <mergeCell ref="C201:D201"/>
    <mergeCell ref="G201:I201"/>
    <mergeCell ref="C198:D198"/>
    <mergeCell ref="G198:I198"/>
    <mergeCell ref="C199:D199"/>
    <mergeCell ref="G199:I199"/>
    <mergeCell ref="C196:D196"/>
    <mergeCell ref="G196:I196"/>
    <mergeCell ref="C197:D197"/>
    <mergeCell ref="G197:I197"/>
    <mergeCell ref="C194:D194"/>
    <mergeCell ref="G194:I194"/>
    <mergeCell ref="C195:D195"/>
    <mergeCell ref="G195:I195"/>
    <mergeCell ref="C192:D192"/>
    <mergeCell ref="G192:I192"/>
    <mergeCell ref="C193:D193"/>
    <mergeCell ref="G193:I193"/>
    <mergeCell ref="C190:D190"/>
    <mergeCell ref="G190:I190"/>
    <mergeCell ref="C191:D191"/>
    <mergeCell ref="G191:I191"/>
    <mergeCell ref="C188:D188"/>
    <mergeCell ref="G188:I188"/>
    <mergeCell ref="C189:D189"/>
    <mergeCell ref="G189:I189"/>
    <mergeCell ref="C186:D186"/>
    <mergeCell ref="G186:I186"/>
    <mergeCell ref="C187:D187"/>
    <mergeCell ref="G187:I187"/>
    <mergeCell ref="C184:D184"/>
    <mergeCell ref="G184:I184"/>
    <mergeCell ref="C185:D185"/>
    <mergeCell ref="G185:I185"/>
    <mergeCell ref="C182:D182"/>
    <mergeCell ref="G182:I182"/>
    <mergeCell ref="C183:D183"/>
    <mergeCell ref="G183:I183"/>
    <mergeCell ref="C180:D180"/>
    <mergeCell ref="G180:I180"/>
    <mergeCell ref="C181:D181"/>
    <mergeCell ref="G181:I181"/>
    <mergeCell ref="C178:D178"/>
    <mergeCell ref="G178:I178"/>
    <mergeCell ref="C179:D179"/>
    <mergeCell ref="G179:I179"/>
    <mergeCell ref="C176:D176"/>
    <mergeCell ref="G176:I176"/>
    <mergeCell ref="C177:D177"/>
    <mergeCell ref="G177:I177"/>
    <mergeCell ref="C174:D174"/>
    <mergeCell ref="G174:I174"/>
    <mergeCell ref="C175:D175"/>
    <mergeCell ref="G175:I175"/>
    <mergeCell ref="C172:D172"/>
    <mergeCell ref="G172:I172"/>
    <mergeCell ref="C173:D173"/>
    <mergeCell ref="G173:I173"/>
    <mergeCell ref="C170:D170"/>
    <mergeCell ref="G170:I170"/>
    <mergeCell ref="C171:D171"/>
    <mergeCell ref="G171:I171"/>
    <mergeCell ref="C169:D169"/>
    <mergeCell ref="G169:I169"/>
    <mergeCell ref="C167:D167"/>
    <mergeCell ref="G167:I167"/>
    <mergeCell ref="C168:D168"/>
    <mergeCell ref="G168:I168"/>
    <mergeCell ref="C165:D165"/>
    <mergeCell ref="G165:I165"/>
    <mergeCell ref="C166:D166"/>
    <mergeCell ref="G166:I166"/>
    <mergeCell ref="C163:D163"/>
    <mergeCell ref="G163:I163"/>
    <mergeCell ref="C164:D164"/>
    <mergeCell ref="G164:I164"/>
    <mergeCell ref="C161:D161"/>
    <mergeCell ref="G161:I161"/>
    <mergeCell ref="C162:D162"/>
    <mergeCell ref="G162:I162"/>
    <mergeCell ref="C159:D159"/>
    <mergeCell ref="G159:I159"/>
    <mergeCell ref="C160:D160"/>
    <mergeCell ref="G160:I160"/>
    <mergeCell ref="C157:D157"/>
    <mergeCell ref="G157:I157"/>
    <mergeCell ref="C158:D158"/>
    <mergeCell ref="G158:I158"/>
    <mergeCell ref="C155:D155"/>
    <mergeCell ref="G155:I155"/>
    <mergeCell ref="C156:D156"/>
    <mergeCell ref="G156:I156"/>
    <mergeCell ref="C153:D153"/>
    <mergeCell ref="G153:I153"/>
    <mergeCell ref="C154:D154"/>
    <mergeCell ref="G154:I154"/>
    <mergeCell ref="C151:D151"/>
    <mergeCell ref="G151:I151"/>
    <mergeCell ref="C152:D152"/>
    <mergeCell ref="G152:I152"/>
    <mergeCell ref="C149:D149"/>
    <mergeCell ref="G149:I149"/>
    <mergeCell ref="C150:D150"/>
    <mergeCell ref="G150:I150"/>
    <mergeCell ref="C147:D147"/>
    <mergeCell ref="G147:I147"/>
    <mergeCell ref="C148:D148"/>
    <mergeCell ref="G148:I148"/>
    <mergeCell ref="C146:D146"/>
    <mergeCell ref="G146:I146"/>
    <mergeCell ref="C144:D144"/>
    <mergeCell ref="G144:I144"/>
    <mergeCell ref="C145:D145"/>
    <mergeCell ref="G145:I145"/>
    <mergeCell ref="C142:D142"/>
    <mergeCell ref="G142:I142"/>
    <mergeCell ref="C143:D143"/>
    <mergeCell ref="G143:I143"/>
    <mergeCell ref="C140:D140"/>
    <mergeCell ref="G140:I140"/>
    <mergeCell ref="C141:D141"/>
    <mergeCell ref="G141:I141"/>
    <mergeCell ref="C138:D138"/>
    <mergeCell ref="G138:I138"/>
    <mergeCell ref="C139:D139"/>
    <mergeCell ref="G139:I139"/>
    <mergeCell ref="C136:D136"/>
    <mergeCell ref="G136:I136"/>
    <mergeCell ref="C137:D137"/>
    <mergeCell ref="G137:I137"/>
    <mergeCell ref="C134:D134"/>
    <mergeCell ref="G134:I134"/>
    <mergeCell ref="C135:D135"/>
    <mergeCell ref="G135:I135"/>
    <mergeCell ref="C132:D132"/>
    <mergeCell ref="G132:I132"/>
    <mergeCell ref="C133:D133"/>
    <mergeCell ref="G133:I133"/>
    <mergeCell ref="C130:D130"/>
    <mergeCell ref="G130:I130"/>
    <mergeCell ref="C131:D131"/>
    <mergeCell ref="G131:I131"/>
    <mergeCell ref="C128:D128"/>
    <mergeCell ref="G128:I128"/>
    <mergeCell ref="C129:D129"/>
    <mergeCell ref="G129:I129"/>
    <mergeCell ref="C127:D127"/>
    <mergeCell ref="G127:I127"/>
    <mergeCell ref="C125:D125"/>
    <mergeCell ref="G125:I125"/>
    <mergeCell ref="C126:D126"/>
    <mergeCell ref="G126:I126"/>
    <mergeCell ref="C123:D123"/>
    <mergeCell ref="G123:I123"/>
    <mergeCell ref="C124:D124"/>
    <mergeCell ref="G124:I124"/>
    <mergeCell ref="C121:D121"/>
    <mergeCell ref="G121:I121"/>
    <mergeCell ref="C122:D122"/>
    <mergeCell ref="G122:I122"/>
    <mergeCell ref="C119:D119"/>
    <mergeCell ref="G119:I119"/>
    <mergeCell ref="C120:D120"/>
    <mergeCell ref="G120:I120"/>
    <mergeCell ref="C117:D117"/>
    <mergeCell ref="G117:I117"/>
    <mergeCell ref="C118:D118"/>
    <mergeCell ref="G118:I118"/>
    <mergeCell ref="C115:D115"/>
    <mergeCell ref="G115:I115"/>
    <mergeCell ref="C116:D116"/>
    <mergeCell ref="G116:I116"/>
    <mergeCell ref="C113:D113"/>
    <mergeCell ref="G113:I113"/>
    <mergeCell ref="C114:D114"/>
    <mergeCell ref="G114:I114"/>
    <mergeCell ref="C111:D111"/>
    <mergeCell ref="G111:I111"/>
    <mergeCell ref="C112:D112"/>
    <mergeCell ref="G112:I112"/>
    <mergeCell ref="C109:D109"/>
    <mergeCell ref="G109:I109"/>
    <mergeCell ref="C110:D110"/>
    <mergeCell ref="G110:I110"/>
    <mergeCell ref="C107:D107"/>
    <mergeCell ref="G107:I107"/>
    <mergeCell ref="C108:D108"/>
    <mergeCell ref="G108:I108"/>
    <mergeCell ref="C105:D105"/>
    <mergeCell ref="G105:I105"/>
    <mergeCell ref="C106:D106"/>
    <mergeCell ref="G106:I106"/>
    <mergeCell ref="C103:D103"/>
    <mergeCell ref="G103:I103"/>
    <mergeCell ref="C104:D104"/>
    <mergeCell ref="G104:I104"/>
    <mergeCell ref="C101:D101"/>
    <mergeCell ref="G101:I101"/>
    <mergeCell ref="C102:D102"/>
    <mergeCell ref="G102:I102"/>
    <mergeCell ref="C99:D99"/>
    <mergeCell ref="G99:I99"/>
    <mergeCell ref="C100:D100"/>
    <mergeCell ref="G100:I100"/>
    <mergeCell ref="C97:D97"/>
    <mergeCell ref="G97:I97"/>
    <mergeCell ref="C98:D98"/>
    <mergeCell ref="G98:I98"/>
    <mergeCell ref="C95:D95"/>
    <mergeCell ref="G95:I95"/>
    <mergeCell ref="C96:D96"/>
    <mergeCell ref="G96:I96"/>
    <mergeCell ref="C93:D93"/>
    <mergeCell ref="G93:I93"/>
    <mergeCell ref="C94:D94"/>
    <mergeCell ref="G94:I94"/>
    <mergeCell ref="C91:D91"/>
    <mergeCell ref="G91:I91"/>
    <mergeCell ref="C92:D92"/>
    <mergeCell ref="G92:I92"/>
    <mergeCell ref="C89:D89"/>
    <mergeCell ref="G89:I89"/>
    <mergeCell ref="C90:D90"/>
    <mergeCell ref="G90:I90"/>
    <mergeCell ref="C87:D87"/>
    <mergeCell ref="G87:I87"/>
    <mergeCell ref="C88:D88"/>
    <mergeCell ref="G88:I88"/>
    <mergeCell ref="C85:D85"/>
    <mergeCell ref="G85:I85"/>
    <mergeCell ref="C86:D86"/>
    <mergeCell ref="G86:I86"/>
    <mergeCell ref="C84:D84"/>
    <mergeCell ref="G84:I84"/>
    <mergeCell ref="C82:D82"/>
    <mergeCell ref="G82:I82"/>
    <mergeCell ref="C83:D83"/>
    <mergeCell ref="G83:I83"/>
    <mergeCell ref="C80:D80"/>
    <mergeCell ref="G80:I80"/>
    <mergeCell ref="C81:D81"/>
    <mergeCell ref="G81:I81"/>
    <mergeCell ref="C78:D78"/>
    <mergeCell ref="G78:I78"/>
    <mergeCell ref="C79:D79"/>
    <mergeCell ref="G79:I79"/>
    <mergeCell ref="C76:D76"/>
    <mergeCell ref="G76:I76"/>
    <mergeCell ref="C77:D77"/>
    <mergeCell ref="G77:I77"/>
    <mergeCell ref="C74:D74"/>
    <mergeCell ref="G74:I74"/>
    <mergeCell ref="C75:D75"/>
    <mergeCell ref="G75:I75"/>
    <mergeCell ref="C72:D72"/>
    <mergeCell ref="G72:I72"/>
    <mergeCell ref="C73:D73"/>
    <mergeCell ref="G73:I73"/>
    <mergeCell ref="C70:D70"/>
    <mergeCell ref="G70:I70"/>
    <mergeCell ref="C71:D71"/>
    <mergeCell ref="G71:I71"/>
    <mergeCell ref="C68:D68"/>
    <mergeCell ref="G68:I68"/>
    <mergeCell ref="C69:D69"/>
    <mergeCell ref="G69:I69"/>
    <mergeCell ref="C66:D66"/>
    <mergeCell ref="G66:I66"/>
    <mergeCell ref="C67:D67"/>
    <mergeCell ref="G67:I67"/>
    <mergeCell ref="C64:D64"/>
    <mergeCell ref="G64:I64"/>
    <mergeCell ref="C65:D65"/>
    <mergeCell ref="G65:I65"/>
    <mergeCell ref="C62:D62"/>
    <mergeCell ref="G62:I62"/>
    <mergeCell ref="C63:D63"/>
    <mergeCell ref="G63:I63"/>
    <mergeCell ref="C60:D60"/>
    <mergeCell ref="G60:I60"/>
    <mergeCell ref="C61:D61"/>
    <mergeCell ref="G61:I61"/>
    <mergeCell ref="C58:D58"/>
    <mergeCell ref="G58:I58"/>
    <mergeCell ref="C59:D59"/>
    <mergeCell ref="G59:I59"/>
    <mergeCell ref="C56:D56"/>
    <mergeCell ref="G56:I56"/>
    <mergeCell ref="C57:D57"/>
    <mergeCell ref="G57:I57"/>
    <mergeCell ref="C54:D54"/>
    <mergeCell ref="G54:I54"/>
    <mergeCell ref="C55:D55"/>
    <mergeCell ref="G55:I55"/>
    <mergeCell ref="C52:D52"/>
    <mergeCell ref="G52:I52"/>
    <mergeCell ref="C53:D53"/>
    <mergeCell ref="G53:I53"/>
    <mergeCell ref="C50:D50"/>
    <mergeCell ref="G50:I50"/>
    <mergeCell ref="C51:D51"/>
    <mergeCell ref="G51:I51"/>
    <mergeCell ref="C48:D48"/>
    <mergeCell ref="G48:I48"/>
    <mergeCell ref="C49:D49"/>
    <mergeCell ref="G49:I49"/>
    <mergeCell ref="C46:D46"/>
    <mergeCell ref="G46:I46"/>
    <mergeCell ref="C47:D47"/>
    <mergeCell ref="G47:I47"/>
    <mergeCell ref="C44:D44"/>
    <mergeCell ref="G44:I44"/>
    <mergeCell ref="C45:D45"/>
    <mergeCell ref="G45:I45"/>
    <mergeCell ref="C42:D42"/>
    <mergeCell ref="G42:I42"/>
    <mergeCell ref="C43:D43"/>
    <mergeCell ref="G43:I43"/>
    <mergeCell ref="C40:D40"/>
    <mergeCell ref="G40:I40"/>
    <mergeCell ref="C41:D41"/>
    <mergeCell ref="G41:I41"/>
    <mergeCell ref="C38:D38"/>
    <mergeCell ref="G38:I38"/>
    <mergeCell ref="C39:D39"/>
    <mergeCell ref="G39:I39"/>
    <mergeCell ref="C36:D36"/>
    <mergeCell ref="G36:I36"/>
    <mergeCell ref="C37:D37"/>
    <mergeCell ref="G37:I37"/>
    <mergeCell ref="C34:D34"/>
    <mergeCell ref="G34:I34"/>
    <mergeCell ref="C35:D35"/>
    <mergeCell ref="G35:I35"/>
    <mergeCell ref="C32:D32"/>
    <mergeCell ref="G32:I32"/>
    <mergeCell ref="C33:D33"/>
    <mergeCell ref="G33:I33"/>
    <mergeCell ref="C30:D30"/>
    <mergeCell ref="G30:I30"/>
    <mergeCell ref="C31:D31"/>
    <mergeCell ref="G31:I31"/>
    <mergeCell ref="C28:D28"/>
    <mergeCell ref="G28:I28"/>
    <mergeCell ref="C29:D29"/>
    <mergeCell ref="G29:I29"/>
    <mergeCell ref="C26:D26"/>
    <mergeCell ref="G26:I26"/>
    <mergeCell ref="C27:D27"/>
    <mergeCell ref="G27:I27"/>
    <mergeCell ref="C24:D24"/>
    <mergeCell ref="G24:I24"/>
    <mergeCell ref="C25:D25"/>
    <mergeCell ref="G25:I25"/>
    <mergeCell ref="C22:D22"/>
    <mergeCell ref="G22:I22"/>
    <mergeCell ref="C23:D23"/>
    <mergeCell ref="G23:I23"/>
    <mergeCell ref="C20:D20"/>
    <mergeCell ref="G20:I20"/>
    <mergeCell ref="C21:D21"/>
    <mergeCell ref="G21:I21"/>
    <mergeCell ref="C18:D18"/>
    <mergeCell ref="G18:I18"/>
    <mergeCell ref="C19:D19"/>
    <mergeCell ref="G19:I19"/>
    <mergeCell ref="C16:D16"/>
    <mergeCell ref="G16:I16"/>
    <mergeCell ref="C17:D17"/>
    <mergeCell ref="G17:I17"/>
    <mergeCell ref="C14:D14"/>
    <mergeCell ref="G14:I14"/>
    <mergeCell ref="C15:D15"/>
    <mergeCell ref="G15:I15"/>
    <mergeCell ref="C12:D12"/>
    <mergeCell ref="G12:I12"/>
    <mergeCell ref="C13:D13"/>
    <mergeCell ref="G13:I13"/>
    <mergeCell ref="C10:D10"/>
    <mergeCell ref="G10:I10"/>
    <mergeCell ref="C11:D11"/>
    <mergeCell ref="G11:I11"/>
    <mergeCell ref="C8:D8"/>
    <mergeCell ref="G8:I8"/>
    <mergeCell ref="C9:D9"/>
    <mergeCell ref="G9:I9"/>
    <mergeCell ref="C6:D6"/>
    <mergeCell ref="G6:I6"/>
    <mergeCell ref="C7:D7"/>
    <mergeCell ref="G7:I7"/>
    <mergeCell ref="C4:D4"/>
    <mergeCell ref="G4:I4"/>
    <mergeCell ref="C5:D5"/>
    <mergeCell ref="G5:I5"/>
    <mergeCell ref="A1:I1"/>
    <mergeCell ref="B2:I2"/>
    <mergeCell ref="C3:D3"/>
    <mergeCell ref="G3:I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dbartkowiak</cp:lastModifiedBy>
  <cp:lastPrinted>2014-07-16T09:40:45Z</cp:lastPrinted>
  <dcterms:modified xsi:type="dcterms:W3CDTF">2014-07-23T09:52:18Z</dcterms:modified>
  <cp:category/>
  <cp:version/>
  <cp:contentType/>
  <cp:contentStatus/>
</cp:coreProperties>
</file>