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<sst xmlns="http://schemas.openxmlformats.org/spreadsheetml/2006/main" count="599" uniqueCount="351">
  <si>
    <t>Dział</t>
  </si>
  <si>
    <t>Rozdział</t>
  </si>
  <si>
    <t>Paragraf</t>
  </si>
  <si>
    <t>Treść</t>
  </si>
  <si>
    <t>010</t>
  </si>
  <si>
    <t>Rolnictwo i łowiectwo</t>
  </si>
  <si>
    <t>3 096 450,00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</si>
  <si>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</si>
  <si>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</si>
  <si>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</si>
  <si>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</si>
  <si>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25 000,00</t>
  </si>
  <si>
    <t>2117</t>
  </si>
  <si>
    <t>452 481,00</t>
  </si>
  <si>
    <t>2119</t>
  </si>
  <si>
    <t>150 827,00</t>
  </si>
  <si>
    <t>6410</t>
  </si>
  <si>
    <t>Dotacje celowe otrzymane z budżetu państwa na inwestycje i zakupy inwestycyjne z zakresu administracji rządowej oraz inne zadania zlecone ustawami realizowane przez powiat</t>
  </si>
  <si>
    <t>465 148,00</t>
  </si>
  <si>
    <t>6417</t>
  </si>
  <si>
    <t>1 502 245,00</t>
  </si>
  <si>
    <t>6419</t>
  </si>
  <si>
    <t>500 749,00</t>
  </si>
  <si>
    <t>020</t>
  </si>
  <si>
    <t>Leśnictwo</t>
  </si>
  <si>
    <t>197 000,00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</si>
  <si>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</si>
  <si>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</si>
  <si>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</si>
  <si>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</si>
  <si>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</si>
  <si>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</si>
  <si>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1 263 154,00</t>
  </si>
  <si>
    <t>60014</t>
  </si>
  <si>
    <t>Drogi publiczne powiatowe</t>
  </si>
  <si>
    <t>0690</t>
  </si>
  <si>
    <t>Wpływy z różnych opłat</t>
  </si>
  <si>
    <t>674 500,00</t>
  </si>
  <si>
    <t>0870</t>
  </si>
  <si>
    <t>Wpływy ze sprzedaży składników majątkowych</t>
  </si>
  <si>
    <t>4 065,00</t>
  </si>
  <si>
    <t>0910</t>
  </si>
  <si>
    <t>Odsetki od nieterminowych wpłat z tytułu podatków i opłat</t>
  </si>
  <si>
    <t>110,00</t>
  </si>
  <si>
    <t>0960</t>
  </si>
  <si>
    <t>Otrzymane spadki, zapisy i darowizny w postaci pieniężnej</t>
  </si>
  <si>
    <t>0,00</t>
  </si>
  <si>
    <t>0970</t>
  </si>
  <si>
    <t>Wpływy z różnych dochodów</t>
  </si>
  <si>
    <t>499 479,00</t>
  </si>
  <si>
    <t>6300</t>
  </si>
  <si>
    <t>Dotacja celowa otrzymana z tytułu pomocy finansowej udzielanej między jednostkami samorządu terytorialnego na dofinansowanie własnych zadań inwestycyjnych i zakupów inwestycyjnych</t>
  </si>
  <si>
    <t>85 000,00</t>
  </si>
  <si>
    <t>630</t>
  </si>
  <si>
    <t>Turystyka</t>
  </si>
  <si>
    <t>111 154,00</t>
  </si>
  <si>
    <t>63095</t>
  </si>
  <si>
    <t>Pozostała działalność</t>
  </si>
  <si>
    <t>2003</t>
  </si>
  <si>
    <t>Dotacje celowe w ramach programów finansowanych z udziałem środków europejskich oraz środków o których mowa w art.5 ust.1 pkt 3 oraz ust. 3 pkt 5 i 6 ustawy, lub płatności w ramach budżetu środków europejskich</t>
  </si>
  <si>
    <t>4 200,00</t>
  </si>
  <si>
    <t>2004</t>
  </si>
  <si>
    <t>3 296,00</t>
  </si>
  <si>
    <t>2707</t>
  </si>
  <si>
    <t>Środki na dofinansowanie własnych zadań bieżących gmin (związków gmin), powiatów (związków powiatów), samorządów województw, pozyskane z innych źródeł</t>
  </si>
  <si>
    <t>92 744,00</t>
  </si>
  <si>
    <t>2709</t>
  </si>
  <si>
    <t>10 914,00</t>
  </si>
  <si>
    <t>700</t>
  </si>
  <si>
    <t>Gospodarka mieszkaniowa</t>
  </si>
  <si>
    <t>1 024 259,00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</si>
  <si>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</si>
  <si>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</si>
  <si>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</si>
  <si>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</si>
  <si>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1 150,00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</si>
  <si>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</si>
  <si>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</si>
  <si>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54 000,00</t>
  </si>
  <si>
    <t>0770</t>
  </si>
  <si>
    <t>Wpłaty z tytułu odpłatnego nabycia prawa własności oraz prawa użytkowania wieczystego nieruchomości</t>
  </si>
  <si>
    <t>259 876,00</t>
  </si>
  <si>
    <t>0830</t>
  </si>
  <si>
    <t>Wpływy z usług</t>
  </si>
  <si>
    <t>42 000,00</t>
  </si>
  <si>
    <t>0920</t>
  </si>
  <si>
    <t>Pozostałe odsetki</t>
  </si>
  <si>
    <t>4 000,00</t>
  </si>
  <si>
    <t>229 900,00</t>
  </si>
  <si>
    <t>2360</t>
  </si>
  <si>
    <t>Dochody jednostek samorządu terytorialnego związane z realizacją zadań z zakresu administracji rządowej oraz innych zadań zleconych ustawami</t>
  </si>
  <si>
    <t>433 333,00</t>
  </si>
  <si>
    <t>710</t>
  </si>
  <si>
    <t>Działalność usługowa</t>
  </si>
  <si>
    <t>1 162 171,00</t>
  </si>
  <si>
    <t>71012</t>
  </si>
  <si>
    <t>Ośrodki dokumentacji geodezyjnej i kartograficznej</t>
  </si>
  <si>
    <t>132 736,00</t>
  </si>
  <si>
    <t>71013</t>
  </si>
  <si>
    <t>Prace geodezyjne i kartograficzne (nieinwestycyjne)</t>
  </si>
  <si>
    <t>150 000,00</t>
  </si>
  <si>
    <t>71014</t>
  </si>
  <si>
    <t>Opracowania geodezyjne i kartograficzne</t>
  </si>
  <si>
    <t>525 000,00</t>
  </si>
  <si>
    <t>500 000,00</t>
  </si>
  <si>
    <t>71015</t>
  </si>
  <si>
    <t>Nadzór budowlany</t>
  </si>
  <si>
    <t>354 435,00</t>
  </si>
  <si>
    <t>750</t>
  </si>
  <si>
    <t>Administracja publiczna</t>
  </si>
  <si>
    <t>1 018 505,00</t>
  </si>
  <si>
    <t>75011</t>
  </si>
  <si>
    <t>Urzędy wojewódzkie</t>
  </si>
  <si>
    <t>215 197,00</t>
  </si>
  <si>
    <t>75020</t>
  </si>
  <si>
    <t>Starostwa powiatowe</t>
  </si>
  <si>
    <t>769 622,00</t>
  </si>
  <si>
    <t>9 000,00</t>
  </si>
  <si>
    <t>14 959,00</t>
  </si>
  <si>
    <t>16 313,00</t>
  </si>
  <si>
    <t>160 000,00</t>
  </si>
  <si>
    <t>2700</t>
  </si>
  <si>
    <t>8 000,00</t>
  </si>
  <si>
    <t>2710</t>
  </si>
  <si>
    <t>Dotacja celowa otrzymana z tytułu pomocy finansowej udzielanej między jednostkami samorządu terytorialnego na dofinansowanie własnych zadań bieżących</t>
  </si>
  <si>
    <t>61 350,00</t>
  </si>
  <si>
    <t>75045</t>
  </si>
  <si>
    <t>Kwalifikacja wojskowa</t>
  </si>
  <si>
    <t>33 686,00</t>
  </si>
  <si>
    <t>20 724,00</t>
  </si>
  <si>
    <t>2120</t>
  </si>
  <si>
    <t>Dotacje celowe otrzymane z budżetu państwa na zadania bieżące realizowane przez powiat na podstawie porozumień z organami administracji rządowej</t>
  </si>
  <si>
    <t>12 962,00</t>
  </si>
  <si>
    <t>751</t>
  </si>
  <si>
    <t>Urzędy naczelnych organów władzy państwowej, kontroli i ochrony prawa oraz sądownictwa</t>
  </si>
  <si>
    <t>84 846,00</t>
  </si>
  <si>
    <t>75109</t>
  </si>
  <si>
    <t>Wybory do rad gmin, rad powiatów i sejmików województw, wybory wójtów, burmistrzów i prezydentów miast oraz referenda gminne, powiatowe i wojewódzkie</t>
  </si>
  <si>
    <t>754</t>
  </si>
  <si>
    <t>Bezpieczeństwo publiczne i ochrona przeciwpożarowa</t>
  </si>
  <si>
    <t>4 316 210,00</t>
  </si>
  <si>
    <t>75411</t>
  </si>
  <si>
    <t>Komendy powiatowe Państwowej Straży Pożarnej</t>
  </si>
  <si>
    <t>4 302 210,00</t>
  </si>
  <si>
    <t>4 194 000,00</t>
  </si>
  <si>
    <t>210,00</t>
  </si>
  <si>
    <t>2440</t>
  </si>
  <si>
    <t>Dotacje otrzymane z państwowych funduszy celowych na realizację zadań bieżących jednostek sektora finansów publicznych</t>
  </si>
  <si>
    <t>6260</t>
  </si>
  <si>
    <t>Dotacje otrzymane z państwowych funduszy celowych na finansowanie lub dofinansowanie kosztów realizacji inwestycji i zakupów inwestycyjnych jednostek sektora finansów publicznych</t>
  </si>
  <si>
    <t>68 000,00</t>
  </si>
  <si>
    <t>15 000,00</t>
  </si>
  <si>
    <t>75414</t>
  </si>
  <si>
    <t>Obrona cywilna</t>
  </si>
  <si>
    <t>5 000,00</t>
  </si>
  <si>
    <t>75495</t>
  </si>
  <si>
    <t>756</t>
  </si>
  <si>
    <t>Dochody od osób prawnych, od osób fizycznych i od innych jednostek nieposiadających osobowości prawnej oraz wydatki związane z ich poborem</t>
  </si>
  <si>
    <t>12 789 993,00</t>
  </si>
  <si>
    <t>75618</t>
  </si>
  <si>
    <t>Wpływy z innych opłat stanowiących dochody jednostek samorządu terytorialnego na podstawie ustaw</t>
  </si>
  <si>
    <t>1 754 500,00</t>
  </si>
  <si>
    <t>0420</t>
  </si>
  <si>
    <t>Wpływy z opłaty komunikacyjnej</t>
  </si>
  <si>
    <t>75622</t>
  </si>
  <si>
    <t>Udziały powiatów w podatkach stanowiących dochód budżetu państwa</t>
  </si>
  <si>
    <t>11 035 493,00</t>
  </si>
  <si>
    <t>0010</t>
  </si>
  <si>
    <t>Podatek dochodowy od osób fizycznych</t>
  </si>
  <si>
    <t>10 785 493,00</t>
  </si>
  <si>
    <t>0020</t>
  </si>
  <si>
    <t>Podatek dochodowy od osób prawnych</t>
  </si>
  <si>
    <t>250 000,00</t>
  </si>
  <si>
    <t>758</t>
  </si>
  <si>
    <t>Różne rozliczenia</t>
  </si>
  <si>
    <t>36 671 233,00</t>
  </si>
  <si>
    <t>75801</t>
  </si>
  <si>
    <t>Część oświatowa subwencji ogólnej dla jednostek samorządu terytorialnego</t>
  </si>
  <si>
    <t>25 731 388,00</t>
  </si>
  <si>
    <t>2920</t>
  </si>
  <si>
    <t>Subwencje ogólne z budżetu państwa</t>
  </si>
  <si>
    <t>75803</t>
  </si>
  <si>
    <t>Część wyrównawcza subwencji ogólnej dla powiatów</t>
  </si>
  <si>
    <t>9 027 764,00</t>
  </si>
  <si>
    <t>75814</t>
  </si>
  <si>
    <t>Różne rozliczenia finansowe</t>
  </si>
  <si>
    <t>100 000,00</t>
  </si>
  <si>
    <t>75832</t>
  </si>
  <si>
    <t>Część równoważąca subwencji ogólnej dla powiatów</t>
  </si>
  <si>
    <t>1 812 081,00</t>
  </si>
  <si>
    <t>801</t>
  </si>
  <si>
    <t>Oświata i wychowanie</t>
  </si>
  <si>
    <t>80102</t>
  </si>
  <si>
    <t>Szkoły podstawowe specjalne</t>
  </si>
  <si>
    <t>80120</t>
  </si>
  <si>
    <t>Licea ogólnokształcące</t>
  </si>
  <si>
    <t>50 925,00</t>
  </si>
  <si>
    <t>562,00</t>
  </si>
  <si>
    <t>47 821,00</t>
  </si>
  <si>
    <t>2 542,00</t>
  </si>
  <si>
    <t>80130</t>
  </si>
  <si>
    <t>Szkoły zawodowe</t>
  </si>
  <si>
    <t>2 993 267,00</t>
  </si>
  <si>
    <t>2 250,00</t>
  </si>
  <si>
    <t>130 300,00</t>
  </si>
  <si>
    <t>3 590,00</t>
  </si>
  <si>
    <t>2007</t>
  </si>
  <si>
    <t>453 397,00</t>
  </si>
  <si>
    <t>2009</t>
  </si>
  <si>
    <t>12 012,00</t>
  </si>
  <si>
    <t>30 000,00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</si>
  <si>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</si>
  <si>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</si>
  <si>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2 361 718,00</t>
  </si>
  <si>
    <t>80140</t>
  </si>
  <si>
    <t>Centra kształcenia ustawicznego i praktycznego oraz ośrodki dokształcania zawodowego</t>
  </si>
  <si>
    <t>372 000,00</t>
  </si>
  <si>
    <t>2 000,00</t>
  </si>
  <si>
    <t>110 000,00</t>
  </si>
  <si>
    <t>130 000,00</t>
  </si>
  <si>
    <t>80148</t>
  </si>
  <si>
    <t>Stołówki szkolne i przedszkolne</t>
  </si>
  <si>
    <t>232 000,00</t>
  </si>
  <si>
    <t>225 000,00</t>
  </si>
  <si>
    <t>7 000,00</t>
  </si>
  <si>
    <t>80195</t>
  </si>
  <si>
    <t>115 296,00</t>
  </si>
  <si>
    <t>16 284,00</t>
  </si>
  <si>
    <t>42 012,00</t>
  </si>
  <si>
    <t>20 000,00</t>
  </si>
  <si>
    <t>851</t>
  </si>
  <si>
    <t>Ochrona zdrowia</t>
  </si>
  <si>
    <t>4 340 000,00</t>
  </si>
  <si>
    <t>85156</t>
  </si>
  <si>
    <t>Składki na ubezpieczenie zdrowotne oraz świadczenia dla osób nie objętych obowiązkiem ubezpieczenia zdrowotnego</t>
  </si>
  <si>
    <t>852</t>
  </si>
  <si>
    <t>Pomoc społeczna</t>
  </si>
  <si>
    <t>4 853 910,00</t>
  </si>
  <si>
    <t>85201</t>
  </si>
  <si>
    <t>Placówki opiekuńczo-wychowawcze</t>
  </si>
  <si>
    <t>605 629,00</t>
  </si>
  <si>
    <t>0680</t>
  </si>
  <si>
    <t>Wpływy od rodziców z tytułu odpłatności za utrzymanie dzieci (wychowanków) w placówkach opiekuńczo-wychowawczych i w rodzinach zastępczych</t>
  </si>
  <si>
    <t>870,00</t>
  </si>
  <si>
    <t>1 895,00</t>
  </si>
  <si>
    <t>3 840,00</t>
  </si>
  <si>
    <t>40 120,00</t>
  </si>
  <si>
    <t>7 338,00</t>
  </si>
  <si>
    <t>2320</t>
  </si>
  <si>
    <t>Dotacje celowe otrzymane z powiatu na zadania bieżące realizowane na podstawie porozumień (umów) między jednostkami samorządu terytorialnego</t>
  </si>
  <si>
    <t>91 200,00</t>
  </si>
  <si>
    <t>2900</t>
  </si>
  <si>
    <t>Wpływy z wpłat gmin i powiatów na rzecz innych jednostek samorządu terytorialnego oraz związków gmin lub związków powiatów na dofinansowanie zadań bieżących</t>
  </si>
  <si>
    <t>460 366,00</t>
  </si>
  <si>
    <t>85202</t>
  </si>
  <si>
    <t>Domy pomocy społecznej</t>
  </si>
  <si>
    <t>3 755 242,00</t>
  </si>
  <si>
    <t>2 414 100,00</t>
  </si>
  <si>
    <t>0840</t>
  </si>
  <si>
    <t xml:space="preserve">Wpływy ze sprzedaży wyrobów </t>
  </si>
  <si>
    <t>500,00</t>
  </si>
  <si>
    <t>2130</t>
  </si>
  <si>
    <t>Dotacje celowe otrzymane z budżetu państwa na realizację bieżących zadań własnych powiatu</t>
  </si>
  <si>
    <t>1 335 642,00</t>
  </si>
  <si>
    <t>85204</t>
  </si>
  <si>
    <t>Rodziny zastępcze</t>
  </si>
  <si>
    <t>462 382,00</t>
  </si>
  <si>
    <t>7 190,00</t>
  </si>
  <si>
    <t>15 608,00</t>
  </si>
  <si>
    <t>48 450,00</t>
  </si>
  <si>
    <t>11 789,00</t>
  </si>
  <si>
    <t>201 395,00</t>
  </si>
  <si>
    <t>177 950,00</t>
  </si>
  <si>
    <t>85205</t>
  </si>
  <si>
    <t>Zadania w zakresie przeciwdziałania przemocy w rodzinie</t>
  </si>
  <si>
    <t>29 000,00</t>
  </si>
  <si>
    <t>18 000,00</t>
  </si>
  <si>
    <t>11 000,00</t>
  </si>
  <si>
    <t>85218</t>
  </si>
  <si>
    <t>Powiatowe centra pomocy rodzinie</t>
  </si>
  <si>
    <t>1 657,00</t>
  </si>
  <si>
    <t>229,00</t>
  </si>
  <si>
    <t>1 428,00</t>
  </si>
  <si>
    <t>853</t>
  </si>
  <si>
    <t>Pozostałe zadania w zakresie polityki społecznej</t>
  </si>
  <si>
    <t>85321</t>
  </si>
  <si>
    <t>Zespoły do spraw orzekania o niepełnosprawności</t>
  </si>
  <si>
    <t>4 830,00</t>
  </si>
  <si>
    <t>43 500,00</t>
  </si>
  <si>
    <t>85324</t>
  </si>
  <si>
    <t>Państwowy Fundusz Rehabilitacji Osób Niepełnosprawnych</t>
  </si>
  <si>
    <t>116 066,00</t>
  </si>
  <si>
    <t>85333</t>
  </si>
  <si>
    <t>Powiatowe urzędy pracy</t>
  </si>
  <si>
    <t>755 779,00</t>
  </si>
  <si>
    <t>2690</t>
  </si>
  <si>
    <t>Środki z Funduszu Pracy otrzymane przez powiat z przeznaczeniem na finasowanie kosztów wynagrodzenia i składek na ubezpieczenia społeczne pracowników powiatowego urzędu pracy</t>
  </si>
  <si>
    <t>679 645,00</t>
  </si>
  <si>
    <t>76 134,00</t>
  </si>
  <si>
    <t>85395</t>
  </si>
  <si>
    <t>130 208,00</t>
  </si>
  <si>
    <t>129 777,00</t>
  </si>
  <si>
    <t>431,00</t>
  </si>
  <si>
    <t>854</t>
  </si>
  <si>
    <t>Edukacyjna opieka wychowawcza</t>
  </si>
  <si>
    <t>105 080,00</t>
  </si>
  <si>
    <t>85403</t>
  </si>
  <si>
    <t>Specjalne ośrodki szkolno-wychowawcze</t>
  </si>
  <si>
    <t>40 000,00</t>
  </si>
  <si>
    <t>85406</t>
  </si>
  <si>
    <t>Poradnie psychologiczno-pedagogiczne, w tym poradnie specjalistyczne</t>
  </si>
  <si>
    <t>16 080,00</t>
  </si>
  <si>
    <t>85410</t>
  </si>
  <si>
    <t>Internaty i bursy szkolne</t>
  </si>
  <si>
    <t>49 000,00</t>
  </si>
  <si>
    <t>27 000,00</t>
  </si>
  <si>
    <t>22 000,00</t>
  </si>
  <si>
    <t>900</t>
  </si>
  <si>
    <t>Gospodarka komunalna i ochrona środowiska</t>
  </si>
  <si>
    <t>230 000,00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</si>
  <si>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</si>
  <si>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</si>
  <si>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</si>
  <si>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</si>
  <si>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174 530,00</t>
  </si>
  <si>
    <t>92120</t>
  </si>
  <si>
    <t>Ochrona zabytków i opieka nad zabytkami</t>
  </si>
  <si>
    <t>33 000,00</t>
  </si>
  <si>
    <t>92195</t>
  </si>
  <si>
    <t>141 530,00</t>
  </si>
  <si>
    <t>10 057,00</t>
  </si>
  <si>
    <t>8 248,00</t>
  </si>
  <si>
    <t>109 359,00</t>
  </si>
  <si>
    <t>13 866,00</t>
  </si>
  <si>
    <t>926</t>
  </si>
  <si>
    <t>Kultura fizyczna</t>
  </si>
  <si>
    <t>14 239,00</t>
  </si>
  <si>
    <t>92695</t>
  </si>
  <si>
    <t>7 768,00</t>
  </si>
  <si>
    <t>6 471,00</t>
  </si>
  <si>
    <t>Razem:</t>
  </si>
  <si>
    <t>Plan</t>
  </si>
  <si>
    <t>Wykonanie</t>
  </si>
  <si>
    <t>% wykonania</t>
  </si>
  <si>
    <t>75802</t>
  </si>
  <si>
    <t>Uzupełnienie subwencji ogólnej dla jednostek samorządu terytorialnego</t>
  </si>
  <si>
    <t>2760</t>
  </si>
  <si>
    <t>Środki na uzupełnienie dochodów powiatów</t>
  </si>
  <si>
    <t>Załącznik Nr 2</t>
  </si>
  <si>
    <t>PLAN DOCHODÓW I WYKONANIE ZA 2014 rok (wg rozdziałów klasyfikacji budżetowej)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</si>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</sst>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4" fillId="2" borderId="1" xfId="0" applyFon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Fon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7" fillId="2" borderId="3" xfId="0" applyNumberFormat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9" fontId="6" fillId="2" borderId="1" xfId="0" applyFont="1" applyAlignment="1">
      <alignment horizontal="left" vertical="center" wrapText="1"/>
    </xf>
    <xf numFmtId="4" fontId="6" fillId="0" borderId="1" xfId="0" applyNumberFormat="1" applyFill="1" applyAlignment="1">
      <alignment horizontal="right" vertical="center" wrapText="1"/>
    </xf>
    <xf numFmtId="49" fontId="0" fillId="0" borderId="1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left" vertical="center" wrapText="1"/>
    </xf>
    <xf numFmtId="49" fontId="6" fillId="2" borderId="4" xfId="0" applyBorder="1" applyAlignment="1">
      <alignment horizontal="center" vertical="center" wrapText="1"/>
    </xf>
    <xf numFmtId="49" fontId="6" fillId="4" borderId="5" xfId="0" applyFill="1" applyBorder="1" applyAlignment="1">
      <alignment horizontal="center" vertical="center" wrapText="1"/>
    </xf>
    <xf numFmtId="4" fontId="6" fillId="4" borderId="1" xfId="0" applyNumberFormat="1" applyFill="1" applyAlignment="1">
      <alignment horizontal="right" vertical="center" wrapText="1"/>
    </xf>
    <xf numFmtId="49" fontId="6" fillId="4" borderId="1" xfId="0" applyFont="1" applyFill="1" applyAlignment="1">
      <alignment horizontal="left" vertical="center" wrapText="1"/>
    </xf>
    <xf numFmtId="49" fontId="0" fillId="0" borderId="1" xfId="0" applyFont="1" applyFill="1" applyAlignment="1">
      <alignment horizontal="center" vertical="center" wrapText="1"/>
    </xf>
    <xf numFmtId="10" fontId="5" fillId="3" borderId="1" xfId="0" applyNumberFormat="1" applyAlignment="1">
      <alignment horizontal="right" vertical="center" wrapText="1"/>
    </xf>
    <xf numFmtId="10" fontId="6" fillId="4" borderId="1" xfId="0" applyNumberFormat="1" applyAlignment="1">
      <alignment horizontal="right" vertical="center" wrapText="1"/>
    </xf>
    <xf numFmtId="10" fontId="6" fillId="2" borderId="1" xfId="0" applyNumberForma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6" fillId="0" borderId="6" xfId="0" applyNumberFormat="1" applyFont="1" applyFill="1" applyBorder="1" applyAlignment="1">
      <alignment horizontal="right" vertical="center" wrapText="1"/>
    </xf>
    <xf numFmtId="4" fontId="6" fillId="0" borderId="7" xfId="0" applyNumberFormat="1" applyFill="1" applyBorder="1" applyAlignment="1">
      <alignment horizontal="right" vertical="center" wrapText="1"/>
    </xf>
    <xf numFmtId="49" fontId="1" fillId="2" borderId="0" xfId="0" applyFont="1" applyAlignment="1">
      <alignment horizontal="left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0" xfId="0" applyFont="1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" fontId="6" fillId="4" borderId="1" xfId="0" applyNumberFormat="1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" fontId="6" fillId="2" borderId="1" xfId="0" applyNumberFormat="1" applyAlignment="1">
      <alignment horizontal="right" vertical="center" wrapText="1"/>
    </xf>
    <xf numFmtId="49" fontId="6" fillId="2" borderId="4" xfId="0" applyBorder="1" applyAlignment="1">
      <alignment horizontal="center" vertical="center" wrapText="1"/>
    </xf>
    <xf numFmtId="49" fontId="6" fillId="2" borderId="8" xfId="0" applyBorder="1" applyAlignment="1">
      <alignment horizontal="center" vertical="center" wrapText="1"/>
    </xf>
    <xf numFmtId="4" fontId="6" fillId="2" borderId="6" xfId="0" applyNumberFormat="1" applyFont="1" applyBorder="1" applyAlignment="1">
      <alignment horizontal="right" vertical="center" wrapText="1"/>
    </xf>
    <xf numFmtId="4" fontId="6" fillId="2" borderId="7" xfId="0" applyNumberFormat="1" applyBorder="1" applyAlignment="1">
      <alignment horizontal="right" vertical="center" wrapText="1"/>
    </xf>
    <xf numFmtId="4" fontId="6" fillId="2" borderId="5" xfId="0" applyNumberFormat="1" applyBorder="1" applyAlignment="1">
      <alignment horizontal="right" vertical="center" wrapText="1"/>
    </xf>
    <xf numFmtId="4" fontId="6" fillId="0" borderId="5" xfId="0" applyNumberFormat="1" applyFill="1" applyBorder="1" applyAlignment="1">
      <alignment horizontal="right" vertical="center" wrapText="1"/>
    </xf>
    <xf numFmtId="49" fontId="6" fillId="0" borderId="9" xfId="0" applyFill="1" applyBorder="1" applyAlignment="1">
      <alignment horizontal="center" vertical="center" wrapText="1"/>
    </xf>
    <xf numFmtId="49" fontId="6" fillId="0" borderId="10" xfId="0" applyFill="1" applyBorder="1" applyAlignment="1">
      <alignment horizontal="center" vertical="center" wrapText="1"/>
    </xf>
    <xf numFmtId="0" fontId="1" fillId="0" borderId="11" xfId="0" applyNumberForma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ill="1" applyBorder="1" applyAlignment="1" applyProtection="1">
      <alignment horizontal="center" vertical="center" wrapText="1"/>
      <protection locked="0"/>
    </xf>
    <xf numFmtId="4" fontId="6" fillId="2" borderId="1" xfId="0" applyNumberFormat="1" applyFont="1" applyAlignment="1">
      <alignment horizontal="right" vertical="center" wrapText="1"/>
    </xf>
    <xf numFmtId="4" fontId="5" fillId="3" borderId="1" xfId="0" applyNumberFormat="1" applyFont="1" applyAlignment="1">
      <alignment horizontal="right" vertical="center" wrapText="1"/>
    </xf>
    <xf numFmtId="4" fontId="6" fillId="4" borderId="1" xfId="0" applyNumberFormat="1" applyFont="1" applyAlignment="1">
      <alignment horizontal="right" vertical="center" wrapText="1"/>
    </xf>
    <xf numFmtId="49" fontId="6" fillId="2" borderId="15" xfId="0" applyBorder="1" applyAlignment="1">
      <alignment horizontal="center" vertical="center" wrapText="1"/>
    </xf>
    <xf numFmtId="49" fontId="6" fillId="2" borderId="16" xfId="0" applyBorder="1" applyAlignment="1">
      <alignment horizontal="center" vertical="center" wrapText="1"/>
    </xf>
    <xf numFmtId="0" fontId="1" fillId="0" borderId="10" xfId="0" applyNumberFormat="1" applyFill="1" applyBorder="1" applyAlignment="1" applyProtection="1">
      <alignment horizontal="center" vertical="center" wrapText="1"/>
      <protection locked="0"/>
    </xf>
    <xf numFmtId="49" fontId="4" fillId="2" borderId="1" xfId="0" applyAlignment="1">
      <alignment horizontal="right" vertical="center" wrapText="1"/>
    </xf>
    <xf numFmtId="4" fontId="7" fillId="2" borderId="3" xfId="0" applyNumberFormat="1" applyFont="1" applyAlignment="1">
      <alignment horizontal="right" vertical="center" wrapText="1"/>
    </xf>
    <xf numFmtId="4" fontId="7" fillId="2" borderId="3" xfId="0" applyNumberFormat="1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49" fontId="6" fillId="4" borderId="17" xfId="0" applyFont="1" applyFill="1" applyBorder="1" applyAlignment="1">
      <alignment horizontal="center" vertical="center" wrapText="1"/>
    </xf>
    <xf numFmtId="49" fontId="6" fillId="4" borderId="18" xfId="0" applyFill="1" applyBorder="1" applyAlignment="1">
      <alignment horizontal="center" vertical="center" wrapText="1"/>
    </xf>
    <xf numFmtId="49" fontId="6" fillId="2" borderId="13" xfId="0" applyBorder="1" applyAlignment="1">
      <alignment horizontal="center" vertical="center" wrapText="1"/>
    </xf>
    <xf numFmtId="49" fontId="6" fillId="2" borderId="14" xfId="0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right" vertical="center" wrapText="1"/>
    </xf>
    <xf numFmtId="4" fontId="6" fillId="4" borderId="7" xfId="0" applyNumberFormat="1" applyFill="1" applyBorder="1" applyAlignment="1">
      <alignment horizontal="right" vertical="center" wrapText="1"/>
    </xf>
    <xf numFmtId="4" fontId="6" fillId="4" borderId="5" xfId="0" applyNumberFormat="1" applyFill="1" applyBorder="1" applyAlignment="1">
      <alignment horizontal="right" vertical="center" wrapText="1"/>
    </xf>
    <xf numFmtId="49" fontId="6" fillId="2" borderId="19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showGridLines="0" tabSelected="1" workbookViewId="0" topLeftCell="A185">
      <selection activeCell="N3" sqref="N3"/>
    </sheetView>
  </sheetViews>
  <sheetFormatPr defaultColWidth="9.33203125" defaultRowHeight="12.75"/>
  <cols>
    <col min="1" max="1" width="2.5" style="0" customWidth="1"/>
    <col min="2" max="2" width="7.83203125" style="0" customWidth="1"/>
    <col min="3" max="3" width="10.16015625" style="0" customWidth="1"/>
    <col min="4" max="4" width="1.171875" style="0" customWidth="1"/>
    <col min="5" max="5" width="11.33203125" style="0" customWidth="1"/>
    <col min="6" max="6" width="58.83203125" style="0" customWidth="1"/>
    <col min="7" max="7" width="8.83203125" style="0" customWidth="1"/>
    <col min="8" max="8" width="5.83203125" style="0" customWidth="1"/>
    <col min="9" max="9" width="1.0078125" style="0" customWidth="1"/>
    <col min="10" max="10" width="16.16015625" style="0" customWidth="1"/>
    <col min="11" max="11" width="16.33203125" style="0" customWidth="1"/>
  </cols>
  <sheetData>
    <row r="1" spans="1:11" ht="46.5" customHeight="1">
      <c r="A1" s="34"/>
      <c r="B1" s="34"/>
      <c r="C1" s="34"/>
      <c r="D1" s="34"/>
      <c r="E1" s="34"/>
      <c r="F1" s="34"/>
      <c r="G1" s="34"/>
      <c r="H1" s="34"/>
      <c r="I1" s="34"/>
      <c r="K1" s="30" t="s">
        <v>348</v>
      </c>
    </row>
    <row r="2" spans="2:11" ht="34.5" customHeight="1">
      <c r="B2" s="35" t="s">
        <v>349</v>
      </c>
      <c r="C2" s="35"/>
      <c r="D2" s="35"/>
      <c r="E2" s="35"/>
      <c r="F2" s="35"/>
      <c r="G2" s="35"/>
      <c r="H2" s="35"/>
      <c r="I2" s="35"/>
      <c r="J2" s="1"/>
      <c r="K2" s="33" t="s">
        <v>350</v>
      </c>
    </row>
    <row r="3" spans="2:11" ht="16.5" customHeight="1">
      <c r="B3" s="2" t="s">
        <v>0</v>
      </c>
      <c r="C3" s="36" t="s">
        <v>1</v>
      </c>
      <c r="D3" s="36"/>
      <c r="E3" s="2" t="s">
        <v>2</v>
      </c>
      <c r="F3" s="2" t="s">
        <v>3</v>
      </c>
      <c r="G3" s="37" t="s">
        <v>341</v>
      </c>
      <c r="H3" s="36"/>
      <c r="I3" s="36"/>
      <c r="J3" s="11" t="s">
        <v>342</v>
      </c>
      <c r="K3" s="11" t="s">
        <v>343</v>
      </c>
    </row>
    <row r="4" spans="2:11" ht="16.5" customHeight="1">
      <c r="B4" s="3" t="s">
        <v>4</v>
      </c>
      <c r="C4" s="38"/>
      <c r="D4" s="38"/>
      <c r="E4" s="3"/>
      <c r="F4" s="4" t="s">
        <v>5</v>
      </c>
      <c r="G4" s="39" t="s">
        <v>6</v>
      </c>
      <c r="H4" s="39"/>
      <c r="I4" s="39"/>
      <c r="J4" s="12">
        <f>J5</f>
        <v>3086245.85</v>
      </c>
      <c r="K4" s="27">
        <f aca="true" t="shared" si="0" ref="K4:K16">J4/G4</f>
        <v>0.9967045649049718</v>
      </c>
    </row>
    <row r="5" spans="2:11" ht="16.5" customHeight="1">
      <c r="B5" s="5"/>
      <c r="C5" s="40" t="s">
        <v>7</v>
      </c>
      <c r="D5" s="40"/>
      <c r="E5" s="6"/>
      <c r="F5" s="7" t="s">
        <v>8</v>
      </c>
      <c r="G5" s="41" t="s">
        <v>6</v>
      </c>
      <c r="H5" s="41"/>
      <c r="I5" s="41"/>
      <c r="J5" s="13">
        <f>J6+J7+J8+J9+J10+J11</f>
        <v>3086245.85</v>
      </c>
      <c r="K5" s="28">
        <f t="shared" si="0"/>
        <v>0.9967045649049718</v>
      </c>
    </row>
    <row r="6" spans="2:11" ht="30" customHeight="1">
      <c r="B6" s="8"/>
      <c r="C6" s="42"/>
      <c r="D6" s="42"/>
      <c r="E6" s="9" t="s">
        <v>9</v>
      </c>
      <c r="F6" s="10" t="s">
        <v>10</v>
      </c>
      <c r="G6" s="43" t="s">
        <v>11</v>
      </c>
      <c r="H6" s="43"/>
      <c r="I6" s="43"/>
      <c r="J6" s="14">
        <v>19560</v>
      </c>
      <c r="K6" s="29">
        <f t="shared" si="0"/>
        <v>0.7824</v>
      </c>
    </row>
    <row r="7" spans="2:11" ht="30" customHeight="1">
      <c r="B7" s="8"/>
      <c r="C7" s="42"/>
      <c r="D7" s="42"/>
      <c r="E7" s="9" t="s">
        <v>12</v>
      </c>
      <c r="F7" s="10" t="s">
        <v>10</v>
      </c>
      <c r="G7" s="43" t="s">
        <v>13</v>
      </c>
      <c r="H7" s="43"/>
      <c r="I7" s="43"/>
      <c r="J7" s="14">
        <v>452480.13</v>
      </c>
      <c r="K7" s="29">
        <f t="shared" si="0"/>
        <v>0.9999980772673328</v>
      </c>
    </row>
    <row r="8" spans="2:11" ht="30" customHeight="1">
      <c r="B8" s="8"/>
      <c r="C8" s="42"/>
      <c r="D8" s="42"/>
      <c r="E8" s="9" t="s">
        <v>14</v>
      </c>
      <c r="F8" s="10" t="s">
        <v>10</v>
      </c>
      <c r="G8" s="43" t="s">
        <v>15</v>
      </c>
      <c r="H8" s="43"/>
      <c r="I8" s="43"/>
      <c r="J8" s="15">
        <v>150826.7</v>
      </c>
      <c r="K8" s="29">
        <f t="shared" si="0"/>
        <v>0.9999980109662064</v>
      </c>
    </row>
    <row r="9" spans="2:11" ht="30" customHeight="1">
      <c r="B9" s="8"/>
      <c r="C9" s="42"/>
      <c r="D9" s="42"/>
      <c r="E9" s="9" t="s">
        <v>16</v>
      </c>
      <c r="F9" s="10" t="s">
        <v>17</v>
      </c>
      <c r="G9" s="43" t="s">
        <v>18</v>
      </c>
      <c r="H9" s="43"/>
      <c r="I9" s="43"/>
      <c r="J9" s="15">
        <v>460631.85</v>
      </c>
      <c r="K9" s="29">
        <f t="shared" si="0"/>
        <v>0.9902909396579153</v>
      </c>
    </row>
    <row r="10" spans="2:11" ht="30" customHeight="1">
      <c r="B10" s="8"/>
      <c r="C10" s="42"/>
      <c r="D10" s="42"/>
      <c r="E10" s="9" t="s">
        <v>19</v>
      </c>
      <c r="F10" s="10" t="s">
        <v>17</v>
      </c>
      <c r="G10" s="43" t="s">
        <v>20</v>
      </c>
      <c r="H10" s="43"/>
      <c r="I10" s="43"/>
      <c r="J10" s="15">
        <v>1502060.38</v>
      </c>
      <c r="K10" s="29">
        <f t="shared" si="0"/>
        <v>0.9998771039344447</v>
      </c>
    </row>
    <row r="11" spans="2:11" ht="30" customHeight="1">
      <c r="B11" s="8"/>
      <c r="C11" s="42"/>
      <c r="D11" s="42"/>
      <c r="E11" s="9" t="s">
        <v>21</v>
      </c>
      <c r="F11" s="10" t="s">
        <v>17</v>
      </c>
      <c r="G11" s="43" t="s">
        <v>22</v>
      </c>
      <c r="H11" s="43"/>
      <c r="I11" s="43"/>
      <c r="J11" s="15">
        <v>500686.79</v>
      </c>
      <c r="K11" s="29">
        <f t="shared" si="0"/>
        <v>0.9998757661023786</v>
      </c>
    </row>
    <row r="12" spans="2:11" ht="16.5" customHeight="1">
      <c r="B12" s="3" t="s">
        <v>23</v>
      </c>
      <c r="C12" s="38"/>
      <c r="D12" s="38"/>
      <c r="E12" s="3"/>
      <c r="F12" s="4" t="s">
        <v>24</v>
      </c>
      <c r="G12" s="39" t="s">
        <v>25</v>
      </c>
      <c r="H12" s="39"/>
      <c r="I12" s="39"/>
      <c r="J12" s="12">
        <f>J13</f>
        <v>193070.1</v>
      </c>
      <c r="K12" s="27">
        <f t="shared" si="0"/>
        <v>0.9800512690355331</v>
      </c>
    </row>
    <row r="13" spans="2:11" ht="16.5" customHeight="1">
      <c r="B13" s="5"/>
      <c r="C13" s="40" t="s">
        <v>26</v>
      </c>
      <c r="D13" s="40"/>
      <c r="E13" s="6"/>
      <c r="F13" s="7" t="s">
        <v>27</v>
      </c>
      <c r="G13" s="41" t="s">
        <v>25</v>
      </c>
      <c r="H13" s="41"/>
      <c r="I13" s="41"/>
      <c r="J13" s="13">
        <f>J14</f>
        <v>193070.1</v>
      </c>
      <c r="K13" s="28">
        <f t="shared" si="0"/>
        <v>0.9800512690355331</v>
      </c>
    </row>
    <row r="14" spans="2:11" ht="30" customHeight="1">
      <c r="B14" s="8"/>
      <c r="C14" s="42"/>
      <c r="D14" s="42"/>
      <c r="E14" s="9" t="s">
        <v>28</v>
      </c>
      <c r="F14" s="10" t="s">
        <v>29</v>
      </c>
      <c r="G14" s="43" t="s">
        <v>25</v>
      </c>
      <c r="H14" s="43"/>
      <c r="I14" s="43"/>
      <c r="J14" s="15">
        <v>193070.1</v>
      </c>
      <c r="K14" s="29">
        <f t="shared" si="0"/>
        <v>0.9800512690355331</v>
      </c>
    </row>
    <row r="15" spans="2:11" ht="16.5" customHeight="1">
      <c r="B15" s="3" t="s">
        <v>30</v>
      </c>
      <c r="C15" s="38"/>
      <c r="D15" s="38"/>
      <c r="E15" s="3"/>
      <c r="F15" s="4" t="s">
        <v>31</v>
      </c>
      <c r="G15" s="39" t="s">
        <v>32</v>
      </c>
      <c r="H15" s="39"/>
      <c r="I15" s="39"/>
      <c r="J15" s="12">
        <f>J16</f>
        <v>1172473.06</v>
      </c>
      <c r="K15" s="27">
        <f t="shared" si="0"/>
        <v>0.928210701149662</v>
      </c>
    </row>
    <row r="16" spans="2:11" ht="16.5" customHeight="1">
      <c r="B16" s="5"/>
      <c r="C16" s="40" t="s">
        <v>33</v>
      </c>
      <c r="D16" s="40"/>
      <c r="E16" s="6"/>
      <c r="F16" s="7" t="s">
        <v>34</v>
      </c>
      <c r="G16" s="41" t="s">
        <v>32</v>
      </c>
      <c r="H16" s="41"/>
      <c r="I16" s="41"/>
      <c r="J16" s="13">
        <f>J17+J18+J19+J20+J21+J22</f>
        <v>1172473.06</v>
      </c>
      <c r="K16" s="28">
        <f t="shared" si="0"/>
        <v>0.928210701149662</v>
      </c>
    </row>
    <row r="17" spans="2:11" ht="16.5" customHeight="1">
      <c r="B17" s="8"/>
      <c r="C17" s="42"/>
      <c r="D17" s="42"/>
      <c r="E17" s="9" t="s">
        <v>35</v>
      </c>
      <c r="F17" s="10" t="s">
        <v>36</v>
      </c>
      <c r="G17" s="43" t="s">
        <v>37</v>
      </c>
      <c r="H17" s="43"/>
      <c r="I17" s="43"/>
      <c r="J17" s="15">
        <v>672373.84</v>
      </c>
      <c r="K17" s="29">
        <f aca="true" t="shared" si="1" ref="K17:K22">J17/G17</f>
        <v>0.9968477983691623</v>
      </c>
    </row>
    <row r="18" spans="2:11" ht="16.5" customHeight="1">
      <c r="B18" s="8"/>
      <c r="C18" s="42"/>
      <c r="D18" s="42"/>
      <c r="E18" s="9" t="s">
        <v>38</v>
      </c>
      <c r="F18" s="10" t="s">
        <v>39</v>
      </c>
      <c r="G18" s="43" t="s">
        <v>40</v>
      </c>
      <c r="H18" s="43"/>
      <c r="I18" s="43"/>
      <c r="J18" s="15">
        <v>4065.04</v>
      </c>
      <c r="K18" s="29">
        <f t="shared" si="1"/>
        <v>1.000009840098401</v>
      </c>
    </row>
    <row r="19" spans="2:11" ht="16.5" customHeight="1">
      <c r="B19" s="8"/>
      <c r="C19" s="42"/>
      <c r="D19" s="42"/>
      <c r="E19" s="9" t="s">
        <v>41</v>
      </c>
      <c r="F19" s="10" t="s">
        <v>42</v>
      </c>
      <c r="G19" s="43" t="s">
        <v>43</v>
      </c>
      <c r="H19" s="43"/>
      <c r="I19" s="43"/>
      <c r="J19" s="15">
        <v>113.42</v>
      </c>
      <c r="K19" s="29">
        <f t="shared" si="1"/>
        <v>1.031090909090909</v>
      </c>
    </row>
    <row r="20" spans="2:11" ht="16.5" customHeight="1">
      <c r="B20" s="8"/>
      <c r="C20" s="42"/>
      <c r="D20" s="42"/>
      <c r="E20" s="17" t="s">
        <v>85</v>
      </c>
      <c r="F20" s="18" t="s">
        <v>86</v>
      </c>
      <c r="G20" s="43" t="s">
        <v>46</v>
      </c>
      <c r="H20" s="43"/>
      <c r="I20" s="43"/>
      <c r="J20" s="15">
        <v>15.46</v>
      </c>
      <c r="K20" s="29" t="e">
        <f t="shared" si="1"/>
        <v>#DIV/0!</v>
      </c>
    </row>
    <row r="21" spans="2:11" ht="16.5" customHeight="1">
      <c r="B21" s="8"/>
      <c r="C21" s="42"/>
      <c r="D21" s="42"/>
      <c r="E21" s="9" t="s">
        <v>47</v>
      </c>
      <c r="F21" s="10" t="s">
        <v>48</v>
      </c>
      <c r="G21" s="43" t="s">
        <v>49</v>
      </c>
      <c r="H21" s="43"/>
      <c r="I21" s="43"/>
      <c r="J21" s="15">
        <v>410905.3</v>
      </c>
      <c r="K21" s="29">
        <f t="shared" si="1"/>
        <v>0.8226678198683027</v>
      </c>
    </row>
    <row r="22" spans="2:11" ht="30" customHeight="1">
      <c r="B22" s="8"/>
      <c r="C22" s="42"/>
      <c r="D22" s="42"/>
      <c r="E22" s="9" t="s">
        <v>50</v>
      </c>
      <c r="F22" s="10" t="s">
        <v>51</v>
      </c>
      <c r="G22" s="43" t="s">
        <v>52</v>
      </c>
      <c r="H22" s="43"/>
      <c r="I22" s="43"/>
      <c r="J22" s="15">
        <v>85000</v>
      </c>
      <c r="K22" s="29">
        <f t="shared" si="1"/>
        <v>1</v>
      </c>
    </row>
    <row r="23" spans="2:11" ht="16.5" customHeight="1">
      <c r="B23" s="3" t="s">
        <v>53</v>
      </c>
      <c r="C23" s="38"/>
      <c r="D23" s="38"/>
      <c r="E23" s="3"/>
      <c r="F23" s="4" t="s">
        <v>54</v>
      </c>
      <c r="G23" s="39" t="s">
        <v>55</v>
      </c>
      <c r="H23" s="39"/>
      <c r="I23" s="39"/>
      <c r="J23" s="12">
        <f>J24</f>
        <v>155368.90999999997</v>
      </c>
      <c r="K23" s="27">
        <f aca="true" t="shared" si="2" ref="K23:K30">J23/G23</f>
        <v>1.397780646670385</v>
      </c>
    </row>
    <row r="24" spans="2:11" ht="16.5" customHeight="1">
      <c r="B24" s="5"/>
      <c r="C24" s="40" t="s">
        <v>56</v>
      </c>
      <c r="D24" s="40"/>
      <c r="E24" s="6"/>
      <c r="F24" s="7" t="s">
        <v>57</v>
      </c>
      <c r="G24" s="41" t="s">
        <v>55</v>
      </c>
      <c r="H24" s="41"/>
      <c r="I24" s="41"/>
      <c r="J24" s="13">
        <f>J25+J26+J27+J28</f>
        <v>155368.90999999997</v>
      </c>
      <c r="K24" s="28">
        <f t="shared" si="2"/>
        <v>1.397780646670385</v>
      </c>
    </row>
    <row r="25" spans="2:11" ht="30" customHeight="1">
      <c r="B25" s="8"/>
      <c r="C25" s="42"/>
      <c r="D25" s="42"/>
      <c r="E25" s="9" t="s">
        <v>58</v>
      </c>
      <c r="F25" s="10" t="s">
        <v>59</v>
      </c>
      <c r="G25" s="43" t="s">
        <v>60</v>
      </c>
      <c r="H25" s="43"/>
      <c r="I25" s="43"/>
      <c r="J25" s="15">
        <v>4200</v>
      </c>
      <c r="K25" s="29">
        <f t="shared" si="2"/>
        <v>1</v>
      </c>
    </row>
    <row r="26" spans="2:11" ht="30" customHeight="1">
      <c r="B26" s="8"/>
      <c r="C26" s="42"/>
      <c r="D26" s="42"/>
      <c r="E26" s="9" t="s">
        <v>61</v>
      </c>
      <c r="F26" s="10" t="s">
        <v>59</v>
      </c>
      <c r="G26" s="43" t="s">
        <v>62</v>
      </c>
      <c r="H26" s="43"/>
      <c r="I26" s="43"/>
      <c r="J26" s="15">
        <v>3296</v>
      </c>
      <c r="K26" s="29">
        <f t="shared" si="2"/>
        <v>1</v>
      </c>
    </row>
    <row r="27" spans="2:11" ht="30" customHeight="1">
      <c r="B27" s="8"/>
      <c r="C27" s="42"/>
      <c r="D27" s="42"/>
      <c r="E27" s="9" t="s">
        <v>63</v>
      </c>
      <c r="F27" s="10" t="s">
        <v>64</v>
      </c>
      <c r="G27" s="43" t="s">
        <v>65</v>
      </c>
      <c r="H27" s="43"/>
      <c r="I27" s="43"/>
      <c r="J27" s="15">
        <v>137778.86</v>
      </c>
      <c r="K27" s="29">
        <f t="shared" si="2"/>
        <v>1.4855824635555936</v>
      </c>
    </row>
    <row r="28" spans="2:11" ht="30" customHeight="1">
      <c r="B28" s="8"/>
      <c r="C28" s="42"/>
      <c r="D28" s="42"/>
      <c r="E28" s="9" t="s">
        <v>66</v>
      </c>
      <c r="F28" s="10" t="s">
        <v>64</v>
      </c>
      <c r="G28" s="43" t="s">
        <v>67</v>
      </c>
      <c r="H28" s="43"/>
      <c r="I28" s="43"/>
      <c r="J28" s="15">
        <v>10094.05</v>
      </c>
      <c r="K28" s="29">
        <f t="shared" si="2"/>
        <v>0.9248717243906908</v>
      </c>
    </row>
    <row r="29" spans="2:11" ht="16.5" customHeight="1">
      <c r="B29" s="3" t="s">
        <v>68</v>
      </c>
      <c r="C29" s="38"/>
      <c r="D29" s="38"/>
      <c r="E29" s="3"/>
      <c r="F29" s="4" t="s">
        <v>69</v>
      </c>
      <c r="G29" s="39" t="s">
        <v>70</v>
      </c>
      <c r="H29" s="39"/>
      <c r="I29" s="39"/>
      <c r="J29" s="12">
        <f>J30</f>
        <v>891421.37</v>
      </c>
      <c r="K29" s="27">
        <f t="shared" si="2"/>
        <v>0.8703085547698385</v>
      </c>
    </row>
    <row r="30" spans="2:11" ht="16.5" customHeight="1">
      <c r="B30" s="5"/>
      <c r="C30" s="40" t="s">
        <v>71</v>
      </c>
      <c r="D30" s="40"/>
      <c r="E30" s="6"/>
      <c r="F30" s="7" t="s">
        <v>72</v>
      </c>
      <c r="G30" s="41" t="s">
        <v>70</v>
      </c>
      <c r="H30" s="41"/>
      <c r="I30" s="41"/>
      <c r="J30" s="13">
        <f>J31+J32+J33+J34+J35+J36+J37+J38</f>
        <v>891421.37</v>
      </c>
      <c r="K30" s="28">
        <f t="shared" si="2"/>
        <v>0.8703085547698385</v>
      </c>
    </row>
    <row r="31" spans="2:11" ht="19.5" customHeight="1">
      <c r="B31" s="8"/>
      <c r="C31" s="42"/>
      <c r="D31" s="42"/>
      <c r="E31" s="9" t="s">
        <v>73</v>
      </c>
      <c r="F31" s="10" t="s">
        <v>74</v>
      </c>
      <c r="G31" s="43" t="s">
        <v>75</v>
      </c>
      <c r="H31" s="43"/>
      <c r="I31" s="43"/>
      <c r="J31" s="15">
        <v>1373.17</v>
      </c>
      <c r="K31" s="29">
        <f aca="true" t="shared" si="3" ref="K31:K38">J31/G31</f>
        <v>1.1940608695652175</v>
      </c>
    </row>
    <row r="32" spans="2:11" ht="30" customHeight="1">
      <c r="B32" s="8"/>
      <c r="C32" s="42"/>
      <c r="D32" s="42"/>
      <c r="E32" s="9" t="s">
        <v>76</v>
      </c>
      <c r="F32" s="10" t="s">
        <v>77</v>
      </c>
      <c r="G32" s="43" t="s">
        <v>78</v>
      </c>
      <c r="H32" s="43"/>
      <c r="I32" s="43"/>
      <c r="J32" s="15">
        <v>59222.63</v>
      </c>
      <c r="K32" s="29">
        <f t="shared" si="3"/>
        <v>1.0967153703703703</v>
      </c>
    </row>
    <row r="33" spans="2:11" ht="19.5" customHeight="1">
      <c r="B33" s="8"/>
      <c r="C33" s="42"/>
      <c r="D33" s="42"/>
      <c r="E33" s="9" t="s">
        <v>79</v>
      </c>
      <c r="F33" s="10" t="s">
        <v>80</v>
      </c>
      <c r="G33" s="43" t="s">
        <v>81</v>
      </c>
      <c r="H33" s="43"/>
      <c r="I33" s="43"/>
      <c r="J33" s="15">
        <v>198510.63</v>
      </c>
      <c r="K33" s="29">
        <f t="shared" si="3"/>
        <v>0.7638667287475566</v>
      </c>
    </row>
    <row r="34" spans="2:11" ht="16.5" customHeight="1">
      <c r="B34" s="8"/>
      <c r="C34" s="42"/>
      <c r="D34" s="42"/>
      <c r="E34" s="9" t="s">
        <v>82</v>
      </c>
      <c r="F34" s="10" t="s">
        <v>83</v>
      </c>
      <c r="G34" s="43" t="s">
        <v>84</v>
      </c>
      <c r="H34" s="43"/>
      <c r="I34" s="43"/>
      <c r="J34" s="15">
        <v>46890.87</v>
      </c>
      <c r="K34" s="29">
        <f t="shared" si="3"/>
        <v>1.1164492857142858</v>
      </c>
    </row>
    <row r="35" spans="2:11" ht="16.5" customHeight="1">
      <c r="B35" s="8"/>
      <c r="C35" s="44"/>
      <c r="D35" s="45"/>
      <c r="E35" s="17" t="s">
        <v>41</v>
      </c>
      <c r="F35" s="18" t="s">
        <v>42</v>
      </c>
      <c r="G35" s="46" t="s">
        <v>46</v>
      </c>
      <c r="H35" s="47"/>
      <c r="I35" s="48"/>
      <c r="J35" s="15">
        <v>1.74</v>
      </c>
      <c r="K35" s="29" t="e">
        <f t="shared" si="3"/>
        <v>#DIV/0!</v>
      </c>
    </row>
    <row r="36" spans="2:11" ht="16.5" customHeight="1">
      <c r="B36" s="8"/>
      <c r="C36" s="42"/>
      <c r="D36" s="42"/>
      <c r="E36" s="9" t="s">
        <v>85</v>
      </c>
      <c r="F36" s="10" t="s">
        <v>86</v>
      </c>
      <c r="G36" s="43" t="s">
        <v>87</v>
      </c>
      <c r="H36" s="43"/>
      <c r="I36" s="43"/>
      <c r="J36" s="15">
        <v>4891.43</v>
      </c>
      <c r="K36" s="29">
        <f t="shared" si="3"/>
        <v>1.2228575000000002</v>
      </c>
    </row>
    <row r="37" spans="2:11" ht="30" customHeight="1">
      <c r="B37" s="8"/>
      <c r="C37" s="42"/>
      <c r="D37" s="42"/>
      <c r="E37" s="9" t="s">
        <v>9</v>
      </c>
      <c r="F37" s="10" t="s">
        <v>10</v>
      </c>
      <c r="G37" s="43" t="s">
        <v>88</v>
      </c>
      <c r="H37" s="43"/>
      <c r="I37" s="43"/>
      <c r="J37" s="15">
        <v>229813.39</v>
      </c>
      <c r="K37" s="29">
        <f t="shared" si="3"/>
        <v>0.9996232709873859</v>
      </c>
    </row>
    <row r="38" spans="2:11" ht="19.5" customHeight="1">
      <c r="B38" s="8"/>
      <c r="C38" s="42"/>
      <c r="D38" s="42"/>
      <c r="E38" s="9" t="s">
        <v>89</v>
      </c>
      <c r="F38" s="10" t="s">
        <v>90</v>
      </c>
      <c r="G38" s="43" t="s">
        <v>91</v>
      </c>
      <c r="H38" s="43"/>
      <c r="I38" s="43"/>
      <c r="J38" s="15">
        <v>350717.51</v>
      </c>
      <c r="K38" s="29">
        <f t="shared" si="3"/>
        <v>0.8093487225759405</v>
      </c>
    </row>
    <row r="39" spans="2:11" ht="16.5" customHeight="1">
      <c r="B39" s="3" t="s">
        <v>92</v>
      </c>
      <c r="C39" s="38"/>
      <c r="D39" s="38"/>
      <c r="E39" s="3"/>
      <c r="F39" s="4" t="s">
        <v>93</v>
      </c>
      <c r="G39" s="39" t="s">
        <v>94</v>
      </c>
      <c r="H39" s="39"/>
      <c r="I39" s="39"/>
      <c r="J39" s="12">
        <f>J40+J42+J44+J49</f>
        <v>1076051.76</v>
      </c>
      <c r="K39" s="27">
        <f aca="true" t="shared" si="4" ref="K39:K54">J39/G39</f>
        <v>0.925897961659687</v>
      </c>
    </row>
    <row r="40" spans="2:11" ht="16.5" customHeight="1">
      <c r="B40" s="5"/>
      <c r="C40" s="40" t="s">
        <v>95</v>
      </c>
      <c r="D40" s="40"/>
      <c r="E40" s="6"/>
      <c r="F40" s="7" t="s">
        <v>96</v>
      </c>
      <c r="G40" s="41" t="s">
        <v>97</v>
      </c>
      <c r="H40" s="41"/>
      <c r="I40" s="41"/>
      <c r="J40" s="13">
        <f>J41</f>
        <v>132736</v>
      </c>
      <c r="K40" s="28">
        <f t="shared" si="4"/>
        <v>1</v>
      </c>
    </row>
    <row r="41" spans="2:11" ht="30" customHeight="1">
      <c r="B41" s="8"/>
      <c r="C41" s="42"/>
      <c r="D41" s="42"/>
      <c r="E41" s="9" t="s">
        <v>9</v>
      </c>
      <c r="F41" s="10" t="s">
        <v>10</v>
      </c>
      <c r="G41" s="43" t="s">
        <v>97</v>
      </c>
      <c r="H41" s="43"/>
      <c r="I41" s="43"/>
      <c r="J41" s="15">
        <v>132736</v>
      </c>
      <c r="K41" s="29">
        <f t="shared" si="4"/>
        <v>1</v>
      </c>
    </row>
    <row r="42" spans="2:11" ht="16.5" customHeight="1">
      <c r="B42" s="5"/>
      <c r="C42" s="40" t="s">
        <v>98</v>
      </c>
      <c r="D42" s="40"/>
      <c r="E42" s="6"/>
      <c r="F42" s="7" t="s">
        <v>99</v>
      </c>
      <c r="G42" s="41" t="s">
        <v>100</v>
      </c>
      <c r="H42" s="41"/>
      <c r="I42" s="41"/>
      <c r="J42" s="13">
        <f>J43</f>
        <v>150000</v>
      </c>
      <c r="K42" s="28">
        <f t="shared" si="4"/>
        <v>1</v>
      </c>
    </row>
    <row r="43" spans="2:11" ht="30" customHeight="1">
      <c r="B43" s="8"/>
      <c r="C43" s="42"/>
      <c r="D43" s="42"/>
      <c r="E43" s="9" t="s">
        <v>9</v>
      </c>
      <c r="F43" s="10" t="s">
        <v>10</v>
      </c>
      <c r="G43" s="43" t="s">
        <v>100</v>
      </c>
      <c r="H43" s="43"/>
      <c r="I43" s="43"/>
      <c r="J43" s="15">
        <v>150000</v>
      </c>
      <c r="K43" s="29">
        <f t="shared" si="4"/>
        <v>1</v>
      </c>
    </row>
    <row r="44" spans="2:11" ht="16.5" customHeight="1">
      <c r="B44" s="5"/>
      <c r="C44" s="40" t="s">
        <v>101</v>
      </c>
      <c r="D44" s="40"/>
      <c r="E44" s="6"/>
      <c r="F44" s="7" t="s">
        <v>102</v>
      </c>
      <c r="G44" s="41" t="s">
        <v>103</v>
      </c>
      <c r="H44" s="41"/>
      <c r="I44" s="41"/>
      <c r="J44" s="13">
        <f>J45+J46+J47+J48</f>
        <v>438941.4</v>
      </c>
      <c r="K44" s="28">
        <f t="shared" si="4"/>
        <v>0.8360788571428572</v>
      </c>
    </row>
    <row r="45" spans="2:11" ht="16.5" customHeight="1">
      <c r="B45" s="5"/>
      <c r="C45" s="50"/>
      <c r="D45" s="51"/>
      <c r="E45" s="20" t="s">
        <v>35</v>
      </c>
      <c r="F45" s="21" t="s">
        <v>36</v>
      </c>
      <c r="G45" s="31" t="s">
        <v>46</v>
      </c>
      <c r="H45" s="32"/>
      <c r="I45" s="49"/>
      <c r="J45" s="19">
        <v>130.8</v>
      </c>
      <c r="K45" s="29" t="e">
        <f t="shared" si="4"/>
        <v>#DIV/0!</v>
      </c>
    </row>
    <row r="46" spans="2:11" ht="16.5" customHeight="1">
      <c r="B46" s="8"/>
      <c r="C46" s="52"/>
      <c r="D46" s="53"/>
      <c r="E46" s="9" t="s">
        <v>82</v>
      </c>
      <c r="F46" s="10" t="s">
        <v>83</v>
      </c>
      <c r="G46" s="43" t="s">
        <v>104</v>
      </c>
      <c r="H46" s="43"/>
      <c r="I46" s="43"/>
      <c r="J46" s="15">
        <v>413633.2</v>
      </c>
      <c r="K46" s="29">
        <f t="shared" si="4"/>
        <v>0.8272664000000001</v>
      </c>
    </row>
    <row r="47" spans="2:11" ht="16.5" customHeight="1">
      <c r="B47" s="8"/>
      <c r="C47" s="52"/>
      <c r="D47" s="53"/>
      <c r="E47" s="17" t="s">
        <v>85</v>
      </c>
      <c r="F47" s="18" t="s">
        <v>86</v>
      </c>
      <c r="G47" s="46" t="s">
        <v>46</v>
      </c>
      <c r="H47" s="47"/>
      <c r="I47" s="48"/>
      <c r="J47" s="15">
        <v>177.4</v>
      </c>
      <c r="K47" s="29" t="e">
        <f t="shared" si="4"/>
        <v>#DIV/0!</v>
      </c>
    </row>
    <row r="48" spans="2:11" ht="30" customHeight="1">
      <c r="B48" s="8"/>
      <c r="C48" s="54"/>
      <c r="D48" s="55"/>
      <c r="E48" s="9" t="s">
        <v>9</v>
      </c>
      <c r="F48" s="10" t="s">
        <v>10</v>
      </c>
      <c r="G48" s="43" t="s">
        <v>11</v>
      </c>
      <c r="H48" s="43"/>
      <c r="I48" s="43"/>
      <c r="J48" s="15">
        <v>25000</v>
      </c>
      <c r="K48" s="29">
        <f t="shared" si="4"/>
        <v>1</v>
      </c>
    </row>
    <row r="49" spans="2:11" ht="16.5" customHeight="1">
      <c r="B49" s="5"/>
      <c r="C49" s="40" t="s">
        <v>105</v>
      </c>
      <c r="D49" s="40"/>
      <c r="E49" s="6"/>
      <c r="F49" s="7" t="s">
        <v>106</v>
      </c>
      <c r="G49" s="41" t="s">
        <v>107</v>
      </c>
      <c r="H49" s="41"/>
      <c r="I49" s="41"/>
      <c r="J49" s="13">
        <f>J50</f>
        <v>354374.36</v>
      </c>
      <c r="K49" s="28">
        <f t="shared" si="4"/>
        <v>0.9998289108016984</v>
      </c>
    </row>
    <row r="50" spans="2:11" ht="30" customHeight="1">
      <c r="B50" s="8"/>
      <c r="C50" s="42"/>
      <c r="D50" s="42"/>
      <c r="E50" s="9" t="s">
        <v>9</v>
      </c>
      <c r="F50" s="10" t="s">
        <v>10</v>
      </c>
      <c r="G50" s="43" t="s">
        <v>107</v>
      </c>
      <c r="H50" s="43"/>
      <c r="I50" s="43"/>
      <c r="J50" s="15">
        <v>354374.36</v>
      </c>
      <c r="K50" s="29">
        <f t="shared" si="4"/>
        <v>0.9998289108016984</v>
      </c>
    </row>
    <row r="51" spans="2:11" ht="16.5" customHeight="1">
      <c r="B51" s="3" t="s">
        <v>108</v>
      </c>
      <c r="C51" s="38"/>
      <c r="D51" s="38"/>
      <c r="E51" s="3"/>
      <c r="F51" s="4" t="s">
        <v>109</v>
      </c>
      <c r="G51" s="39" t="s">
        <v>110</v>
      </c>
      <c r="H51" s="39"/>
      <c r="I51" s="39"/>
      <c r="J51" s="12">
        <f>J52+J54+J63</f>
        <v>1014700.37</v>
      </c>
      <c r="K51" s="27">
        <f t="shared" si="4"/>
        <v>0.9962644955105767</v>
      </c>
    </row>
    <row r="52" spans="2:11" ht="16.5" customHeight="1">
      <c r="B52" s="5"/>
      <c r="C52" s="40" t="s">
        <v>111</v>
      </c>
      <c r="D52" s="40"/>
      <c r="E52" s="6"/>
      <c r="F52" s="7" t="s">
        <v>112</v>
      </c>
      <c r="G52" s="41" t="s">
        <v>113</v>
      </c>
      <c r="H52" s="41"/>
      <c r="I52" s="41"/>
      <c r="J52" s="13">
        <f>J53</f>
        <v>215197</v>
      </c>
      <c r="K52" s="28">
        <f t="shared" si="4"/>
        <v>1</v>
      </c>
    </row>
    <row r="53" spans="2:11" ht="30" customHeight="1">
      <c r="B53" s="8"/>
      <c r="C53" s="42"/>
      <c r="D53" s="42"/>
      <c r="E53" s="9" t="s">
        <v>9</v>
      </c>
      <c r="F53" s="10" t="s">
        <v>10</v>
      </c>
      <c r="G53" s="43" t="s">
        <v>113</v>
      </c>
      <c r="H53" s="43"/>
      <c r="I53" s="43"/>
      <c r="J53" s="15">
        <v>215197</v>
      </c>
      <c r="K53" s="29">
        <f t="shared" si="4"/>
        <v>1</v>
      </c>
    </row>
    <row r="54" spans="2:11" ht="16.5" customHeight="1">
      <c r="B54" s="5"/>
      <c r="C54" s="40" t="s">
        <v>114</v>
      </c>
      <c r="D54" s="40"/>
      <c r="E54" s="6"/>
      <c r="F54" s="7" t="s">
        <v>115</v>
      </c>
      <c r="G54" s="41" t="s">
        <v>116</v>
      </c>
      <c r="H54" s="41"/>
      <c r="I54" s="41"/>
      <c r="J54" s="13">
        <f>J55+J56+J57+J58+J59+J60+J61+J62</f>
        <v>765817.88</v>
      </c>
      <c r="K54" s="28">
        <f t="shared" si="4"/>
        <v>0.995057157929477</v>
      </c>
    </row>
    <row r="55" spans="2:11" ht="16.5" customHeight="1">
      <c r="B55" s="8"/>
      <c r="C55" s="42"/>
      <c r="D55" s="42"/>
      <c r="E55" s="9" t="s">
        <v>35</v>
      </c>
      <c r="F55" s="10" t="s">
        <v>36</v>
      </c>
      <c r="G55" s="43" t="s">
        <v>117</v>
      </c>
      <c r="H55" s="43"/>
      <c r="I55" s="43"/>
      <c r="J55" s="15">
        <v>13571</v>
      </c>
      <c r="K55" s="29">
        <f aca="true" t="shared" si="5" ref="K55:K62">J55/G55</f>
        <v>1.5078888888888888</v>
      </c>
    </row>
    <row r="56" spans="2:11" ht="16.5" customHeight="1">
      <c r="B56" s="8"/>
      <c r="C56" s="42"/>
      <c r="D56" s="42"/>
      <c r="E56" s="9" t="s">
        <v>38</v>
      </c>
      <c r="F56" s="10" t="s">
        <v>39</v>
      </c>
      <c r="G56" s="43" t="s">
        <v>118</v>
      </c>
      <c r="H56" s="43"/>
      <c r="I56" s="43"/>
      <c r="J56" s="15">
        <v>14959.35</v>
      </c>
      <c r="K56" s="29">
        <f t="shared" si="5"/>
        <v>1.000023397285915</v>
      </c>
    </row>
    <row r="57" spans="2:11" ht="16.5" customHeight="1">
      <c r="B57" s="8"/>
      <c r="C57" s="44"/>
      <c r="D57" s="45"/>
      <c r="E57" s="17" t="s">
        <v>85</v>
      </c>
      <c r="F57" s="18" t="s">
        <v>86</v>
      </c>
      <c r="G57" s="46" t="s">
        <v>46</v>
      </c>
      <c r="H57" s="47"/>
      <c r="I57" s="48"/>
      <c r="J57" s="15">
        <v>869.62</v>
      </c>
      <c r="K57" s="29" t="e">
        <f t="shared" si="5"/>
        <v>#DIV/0!</v>
      </c>
    </row>
    <row r="58" spans="2:11" ht="16.5" customHeight="1">
      <c r="B58" s="8"/>
      <c r="C58" s="42"/>
      <c r="D58" s="42"/>
      <c r="E58" s="9" t="s">
        <v>47</v>
      </c>
      <c r="F58" s="10" t="s">
        <v>48</v>
      </c>
      <c r="G58" s="43" t="s">
        <v>119</v>
      </c>
      <c r="H58" s="43"/>
      <c r="I58" s="43"/>
      <c r="J58" s="15">
        <v>19707.33</v>
      </c>
      <c r="K58" s="29">
        <f t="shared" si="5"/>
        <v>1.2080751547845279</v>
      </c>
    </row>
    <row r="59" spans="2:11" ht="30" customHeight="1">
      <c r="B59" s="8"/>
      <c r="C59" s="42"/>
      <c r="D59" s="42"/>
      <c r="E59" s="9" t="s">
        <v>28</v>
      </c>
      <c r="F59" s="10" t="s">
        <v>29</v>
      </c>
      <c r="G59" s="43" t="s">
        <v>120</v>
      </c>
      <c r="H59" s="43"/>
      <c r="I59" s="43"/>
      <c r="J59" s="15">
        <v>160000</v>
      </c>
      <c r="K59" s="29">
        <f t="shared" si="5"/>
        <v>1</v>
      </c>
    </row>
    <row r="60" spans="2:11" ht="30" customHeight="1">
      <c r="B60" s="8"/>
      <c r="C60" s="42"/>
      <c r="D60" s="42"/>
      <c r="E60" s="9" t="s">
        <v>121</v>
      </c>
      <c r="F60" s="10" t="s">
        <v>64</v>
      </c>
      <c r="G60" s="43" t="s">
        <v>122</v>
      </c>
      <c r="H60" s="43"/>
      <c r="I60" s="43"/>
      <c r="J60" s="15">
        <v>6423.5</v>
      </c>
      <c r="K60" s="29">
        <f t="shared" si="5"/>
        <v>0.8029375</v>
      </c>
    </row>
    <row r="61" spans="2:11" ht="30" customHeight="1">
      <c r="B61" s="8"/>
      <c r="C61" s="42"/>
      <c r="D61" s="42"/>
      <c r="E61" s="9" t="s">
        <v>123</v>
      </c>
      <c r="F61" s="10" t="s">
        <v>124</v>
      </c>
      <c r="G61" s="43" t="s">
        <v>125</v>
      </c>
      <c r="H61" s="43"/>
      <c r="I61" s="43"/>
      <c r="J61" s="15">
        <v>50287.08</v>
      </c>
      <c r="K61" s="29">
        <f t="shared" si="5"/>
        <v>0.8196753056234719</v>
      </c>
    </row>
    <row r="62" spans="2:11" ht="30" customHeight="1">
      <c r="B62" s="8"/>
      <c r="C62" s="42"/>
      <c r="D62" s="42"/>
      <c r="E62" s="9" t="s">
        <v>50</v>
      </c>
      <c r="F62" s="10" t="s">
        <v>51</v>
      </c>
      <c r="G62" s="43" t="s">
        <v>104</v>
      </c>
      <c r="H62" s="43"/>
      <c r="I62" s="43"/>
      <c r="J62" s="15">
        <v>500000</v>
      </c>
      <c r="K62" s="29">
        <f t="shared" si="5"/>
        <v>1</v>
      </c>
    </row>
    <row r="63" spans="2:11" ht="16.5" customHeight="1">
      <c r="B63" s="5"/>
      <c r="C63" s="40" t="s">
        <v>126</v>
      </c>
      <c r="D63" s="40"/>
      <c r="E63" s="6"/>
      <c r="F63" s="7" t="s">
        <v>127</v>
      </c>
      <c r="G63" s="41" t="s">
        <v>128</v>
      </c>
      <c r="H63" s="41"/>
      <c r="I63" s="41"/>
      <c r="J63" s="13">
        <f>J64+J65</f>
        <v>33685.49</v>
      </c>
      <c r="K63" s="28">
        <f aca="true" t="shared" si="6" ref="K63:K106">J63/G63</f>
        <v>0.9999848601793029</v>
      </c>
    </row>
    <row r="64" spans="2:11" ht="30" customHeight="1">
      <c r="B64" s="8"/>
      <c r="C64" s="42"/>
      <c r="D64" s="42"/>
      <c r="E64" s="9" t="s">
        <v>9</v>
      </c>
      <c r="F64" s="10" t="s">
        <v>10</v>
      </c>
      <c r="G64" s="43" t="s">
        <v>129</v>
      </c>
      <c r="H64" s="43"/>
      <c r="I64" s="43"/>
      <c r="J64" s="15">
        <v>20723.84</v>
      </c>
      <c r="K64" s="29">
        <f t="shared" si="6"/>
        <v>0.9999922794827254</v>
      </c>
    </row>
    <row r="65" spans="2:11" ht="30" customHeight="1">
      <c r="B65" s="8"/>
      <c r="C65" s="42"/>
      <c r="D65" s="42"/>
      <c r="E65" s="9" t="s">
        <v>130</v>
      </c>
      <c r="F65" s="10" t="s">
        <v>131</v>
      </c>
      <c r="G65" s="43" t="s">
        <v>132</v>
      </c>
      <c r="H65" s="43"/>
      <c r="I65" s="43"/>
      <c r="J65" s="15">
        <v>12961.65</v>
      </c>
      <c r="K65" s="29">
        <f t="shared" si="6"/>
        <v>0.9999729979941366</v>
      </c>
    </row>
    <row r="66" spans="2:11" ht="19.5" customHeight="1">
      <c r="B66" s="3" t="s">
        <v>133</v>
      </c>
      <c r="C66" s="38"/>
      <c r="D66" s="38"/>
      <c r="E66" s="3"/>
      <c r="F66" s="4" t="s">
        <v>134</v>
      </c>
      <c r="G66" s="39" t="s">
        <v>135</v>
      </c>
      <c r="H66" s="39"/>
      <c r="I66" s="39"/>
      <c r="J66" s="12">
        <f>J67</f>
        <v>84293.31</v>
      </c>
      <c r="K66" s="27">
        <f t="shared" si="6"/>
        <v>0.9934859628031963</v>
      </c>
    </row>
    <row r="67" spans="2:11" ht="30" customHeight="1">
      <c r="B67" s="5"/>
      <c r="C67" s="40" t="s">
        <v>136</v>
      </c>
      <c r="D67" s="40"/>
      <c r="E67" s="6"/>
      <c r="F67" s="7" t="s">
        <v>137</v>
      </c>
      <c r="G67" s="41" t="s">
        <v>135</v>
      </c>
      <c r="H67" s="41"/>
      <c r="I67" s="41"/>
      <c r="J67" s="13">
        <f>J68</f>
        <v>84293.31</v>
      </c>
      <c r="K67" s="28">
        <f t="shared" si="6"/>
        <v>0.9934859628031963</v>
      </c>
    </row>
    <row r="68" spans="2:11" ht="30" customHeight="1">
      <c r="B68" s="8"/>
      <c r="C68" s="42"/>
      <c r="D68" s="42"/>
      <c r="E68" s="9" t="s">
        <v>9</v>
      </c>
      <c r="F68" s="10" t="s">
        <v>10</v>
      </c>
      <c r="G68" s="43" t="s">
        <v>135</v>
      </c>
      <c r="H68" s="43"/>
      <c r="I68" s="43"/>
      <c r="J68" s="15">
        <v>84293.31</v>
      </c>
      <c r="K68" s="29">
        <f t="shared" si="6"/>
        <v>0.9934859628031963</v>
      </c>
    </row>
    <row r="69" spans="2:11" ht="16.5" customHeight="1">
      <c r="B69" s="3" t="s">
        <v>138</v>
      </c>
      <c r="C69" s="38"/>
      <c r="D69" s="38"/>
      <c r="E69" s="3"/>
      <c r="F69" s="4" t="s">
        <v>139</v>
      </c>
      <c r="G69" s="39" t="s">
        <v>140</v>
      </c>
      <c r="H69" s="39"/>
      <c r="I69" s="39"/>
      <c r="J69" s="12">
        <f>J70+J76+J78</f>
        <v>4314653.75</v>
      </c>
      <c r="K69" s="27">
        <f t="shared" si="6"/>
        <v>0.999639440620359</v>
      </c>
    </row>
    <row r="70" spans="2:11" ht="16.5" customHeight="1">
      <c r="B70" s="5"/>
      <c r="C70" s="40" t="s">
        <v>141</v>
      </c>
      <c r="D70" s="40"/>
      <c r="E70" s="6"/>
      <c r="F70" s="7" t="s">
        <v>142</v>
      </c>
      <c r="G70" s="41" t="s">
        <v>143</v>
      </c>
      <c r="H70" s="41"/>
      <c r="I70" s="41"/>
      <c r="J70" s="13">
        <f>J71+J72+J73+J74+J75</f>
        <v>4302303.75</v>
      </c>
      <c r="K70" s="28">
        <f t="shared" si="6"/>
        <v>1.0000217911259561</v>
      </c>
    </row>
    <row r="71" spans="2:11" ht="30" customHeight="1">
      <c r="B71" s="8"/>
      <c r="C71" s="42"/>
      <c r="D71" s="42"/>
      <c r="E71" s="9" t="s">
        <v>9</v>
      </c>
      <c r="F71" s="10" t="s">
        <v>10</v>
      </c>
      <c r="G71" s="43" t="s">
        <v>144</v>
      </c>
      <c r="H71" s="43"/>
      <c r="I71" s="43"/>
      <c r="J71" s="15">
        <v>4193982.22</v>
      </c>
      <c r="K71" s="29">
        <f t="shared" si="6"/>
        <v>0.9999957606103959</v>
      </c>
    </row>
    <row r="72" spans="2:11" ht="19.5" customHeight="1">
      <c r="B72" s="8"/>
      <c r="C72" s="42"/>
      <c r="D72" s="42"/>
      <c r="E72" s="9" t="s">
        <v>89</v>
      </c>
      <c r="F72" s="10" t="s">
        <v>90</v>
      </c>
      <c r="G72" s="43" t="s">
        <v>145</v>
      </c>
      <c r="H72" s="43"/>
      <c r="I72" s="43"/>
      <c r="J72" s="15">
        <v>321.53</v>
      </c>
      <c r="K72" s="29">
        <f t="shared" si="6"/>
        <v>1.531095238095238</v>
      </c>
    </row>
    <row r="73" spans="2:11" ht="19.5" customHeight="1">
      <c r="B73" s="8"/>
      <c r="C73" s="42"/>
      <c r="D73" s="42"/>
      <c r="E73" s="9" t="s">
        <v>146</v>
      </c>
      <c r="F73" s="10" t="s">
        <v>147</v>
      </c>
      <c r="G73" s="43" t="s">
        <v>11</v>
      </c>
      <c r="H73" s="43"/>
      <c r="I73" s="43"/>
      <c r="J73" s="15">
        <v>25000</v>
      </c>
      <c r="K73" s="29">
        <f t="shared" si="6"/>
        <v>1</v>
      </c>
    </row>
    <row r="74" spans="2:11" ht="30" customHeight="1">
      <c r="B74" s="8"/>
      <c r="C74" s="42"/>
      <c r="D74" s="42"/>
      <c r="E74" s="9" t="s">
        <v>148</v>
      </c>
      <c r="F74" s="10" t="s">
        <v>149</v>
      </c>
      <c r="G74" s="43" t="s">
        <v>150</v>
      </c>
      <c r="H74" s="43"/>
      <c r="I74" s="43"/>
      <c r="J74" s="15">
        <v>68000</v>
      </c>
      <c r="K74" s="29">
        <f t="shared" si="6"/>
        <v>1</v>
      </c>
    </row>
    <row r="75" spans="2:11" ht="30" customHeight="1">
      <c r="B75" s="8"/>
      <c r="C75" s="42"/>
      <c r="D75" s="42"/>
      <c r="E75" s="9" t="s">
        <v>16</v>
      </c>
      <c r="F75" s="10" t="s">
        <v>17</v>
      </c>
      <c r="G75" s="43" t="s">
        <v>151</v>
      </c>
      <c r="H75" s="43"/>
      <c r="I75" s="43"/>
      <c r="J75" s="15">
        <v>15000</v>
      </c>
      <c r="K75" s="29">
        <f t="shared" si="6"/>
        <v>1</v>
      </c>
    </row>
    <row r="76" spans="2:11" ht="16.5" customHeight="1">
      <c r="B76" s="5"/>
      <c r="C76" s="40" t="s">
        <v>152</v>
      </c>
      <c r="D76" s="40"/>
      <c r="E76" s="6"/>
      <c r="F76" s="7" t="s">
        <v>153</v>
      </c>
      <c r="G76" s="41" t="s">
        <v>154</v>
      </c>
      <c r="H76" s="41"/>
      <c r="I76" s="41"/>
      <c r="J76" s="13">
        <f>J77</f>
        <v>5000</v>
      </c>
      <c r="K76" s="28">
        <f t="shared" si="6"/>
        <v>1</v>
      </c>
    </row>
    <row r="77" spans="2:11" ht="30" customHeight="1">
      <c r="B77" s="8"/>
      <c r="C77" s="42"/>
      <c r="D77" s="42"/>
      <c r="E77" s="9" t="s">
        <v>9</v>
      </c>
      <c r="F77" s="10" t="s">
        <v>10</v>
      </c>
      <c r="G77" s="43" t="s">
        <v>154</v>
      </c>
      <c r="H77" s="43"/>
      <c r="I77" s="43"/>
      <c r="J77" s="15">
        <v>5000</v>
      </c>
      <c r="K77" s="29">
        <f t="shared" si="6"/>
        <v>1</v>
      </c>
    </row>
    <row r="78" spans="2:11" ht="16.5" customHeight="1">
      <c r="B78" s="5"/>
      <c r="C78" s="40" t="s">
        <v>155</v>
      </c>
      <c r="D78" s="40"/>
      <c r="E78" s="6"/>
      <c r="F78" s="7" t="s">
        <v>57</v>
      </c>
      <c r="G78" s="41" t="s">
        <v>117</v>
      </c>
      <c r="H78" s="41"/>
      <c r="I78" s="41"/>
      <c r="J78" s="13">
        <f>J79</f>
        <v>7350</v>
      </c>
      <c r="K78" s="28">
        <f t="shared" si="6"/>
        <v>0.8166666666666667</v>
      </c>
    </row>
    <row r="79" spans="2:11" ht="30" customHeight="1">
      <c r="B79" s="8"/>
      <c r="C79" s="42"/>
      <c r="D79" s="42"/>
      <c r="E79" s="9" t="s">
        <v>123</v>
      </c>
      <c r="F79" s="10" t="s">
        <v>124</v>
      </c>
      <c r="G79" s="43" t="s">
        <v>117</v>
      </c>
      <c r="H79" s="43"/>
      <c r="I79" s="43"/>
      <c r="J79" s="15">
        <v>7350</v>
      </c>
      <c r="K79" s="29">
        <f t="shared" si="6"/>
        <v>0.8166666666666667</v>
      </c>
    </row>
    <row r="80" spans="2:11" ht="30" customHeight="1">
      <c r="B80" s="3" t="s">
        <v>156</v>
      </c>
      <c r="C80" s="38"/>
      <c r="D80" s="38"/>
      <c r="E80" s="3"/>
      <c r="F80" s="4" t="s">
        <v>157</v>
      </c>
      <c r="G80" s="39" t="s">
        <v>158</v>
      </c>
      <c r="H80" s="39"/>
      <c r="I80" s="39"/>
      <c r="J80" s="12">
        <f>J81+J83</f>
        <v>12851811.37</v>
      </c>
      <c r="K80" s="27">
        <f t="shared" si="6"/>
        <v>1.0048333388454551</v>
      </c>
    </row>
    <row r="81" spans="2:11" ht="19.5" customHeight="1">
      <c r="B81" s="5"/>
      <c r="C81" s="40" t="s">
        <v>159</v>
      </c>
      <c r="D81" s="40"/>
      <c r="E81" s="6"/>
      <c r="F81" s="7" t="s">
        <v>160</v>
      </c>
      <c r="G81" s="41" t="s">
        <v>161</v>
      </c>
      <c r="H81" s="41"/>
      <c r="I81" s="41"/>
      <c r="J81" s="13">
        <f>J82</f>
        <v>1697045</v>
      </c>
      <c r="K81" s="28">
        <f t="shared" si="6"/>
        <v>0.967252778569393</v>
      </c>
    </row>
    <row r="82" spans="2:11" ht="16.5" customHeight="1">
      <c r="B82" s="8"/>
      <c r="C82" s="42"/>
      <c r="D82" s="42"/>
      <c r="E82" s="9" t="s">
        <v>162</v>
      </c>
      <c r="F82" s="10" t="s">
        <v>163</v>
      </c>
      <c r="G82" s="43" t="s">
        <v>161</v>
      </c>
      <c r="H82" s="43"/>
      <c r="I82" s="43"/>
      <c r="J82" s="15">
        <v>1697045</v>
      </c>
      <c r="K82" s="29">
        <f t="shared" si="6"/>
        <v>0.967252778569393</v>
      </c>
    </row>
    <row r="83" spans="2:11" ht="16.5" customHeight="1">
      <c r="B83" s="5"/>
      <c r="C83" s="40" t="s">
        <v>164</v>
      </c>
      <c r="D83" s="40"/>
      <c r="E83" s="6"/>
      <c r="F83" s="7" t="s">
        <v>165</v>
      </c>
      <c r="G83" s="41" t="s">
        <v>166</v>
      </c>
      <c r="H83" s="41"/>
      <c r="I83" s="41"/>
      <c r="J83" s="13">
        <f>J84+J85</f>
        <v>11154766.37</v>
      </c>
      <c r="K83" s="28">
        <f t="shared" si="6"/>
        <v>1.01080815963546</v>
      </c>
    </row>
    <row r="84" spans="2:11" ht="16.5" customHeight="1">
      <c r="B84" s="8"/>
      <c r="C84" s="42"/>
      <c r="D84" s="42"/>
      <c r="E84" s="9" t="s">
        <v>167</v>
      </c>
      <c r="F84" s="10" t="s">
        <v>168</v>
      </c>
      <c r="G84" s="43" t="s">
        <v>169</v>
      </c>
      <c r="H84" s="43"/>
      <c r="I84" s="43"/>
      <c r="J84" s="15">
        <v>10905198</v>
      </c>
      <c r="K84" s="29">
        <f t="shared" si="6"/>
        <v>1.0110987045283883</v>
      </c>
    </row>
    <row r="85" spans="2:11" ht="16.5" customHeight="1">
      <c r="B85" s="8"/>
      <c r="C85" s="42"/>
      <c r="D85" s="42"/>
      <c r="E85" s="9" t="s">
        <v>170</v>
      </c>
      <c r="F85" s="10" t="s">
        <v>171</v>
      </c>
      <c r="G85" s="43" t="s">
        <v>172</v>
      </c>
      <c r="H85" s="43"/>
      <c r="I85" s="43"/>
      <c r="J85" s="15">
        <v>249568.37</v>
      </c>
      <c r="K85" s="29">
        <f t="shared" si="6"/>
        <v>0.9982734799999999</v>
      </c>
    </row>
    <row r="86" spans="2:11" ht="16.5" customHeight="1">
      <c r="B86" s="3" t="s">
        <v>173</v>
      </c>
      <c r="C86" s="38"/>
      <c r="D86" s="38"/>
      <c r="E86" s="3"/>
      <c r="F86" s="4" t="s">
        <v>174</v>
      </c>
      <c r="G86" s="39" t="s">
        <v>175</v>
      </c>
      <c r="H86" s="39"/>
      <c r="I86" s="39"/>
      <c r="J86" s="12">
        <f>J87+J89+J91+J93+J96</f>
        <v>37125103.16</v>
      </c>
      <c r="K86" s="27">
        <f t="shared" si="6"/>
        <v>1.0123767357372466</v>
      </c>
    </row>
    <row r="87" spans="2:11" ht="19.5" customHeight="1">
      <c r="B87" s="5"/>
      <c r="C87" s="40" t="s">
        <v>176</v>
      </c>
      <c r="D87" s="40"/>
      <c r="E87" s="6"/>
      <c r="F87" s="7" t="s">
        <v>177</v>
      </c>
      <c r="G87" s="41" t="s">
        <v>178</v>
      </c>
      <c r="H87" s="41"/>
      <c r="I87" s="41"/>
      <c r="J87" s="13">
        <f>J88</f>
        <v>25731388</v>
      </c>
      <c r="K87" s="28">
        <f t="shared" si="6"/>
        <v>1</v>
      </c>
    </row>
    <row r="88" spans="2:11" ht="16.5" customHeight="1">
      <c r="B88" s="8"/>
      <c r="C88" s="73"/>
      <c r="D88" s="73"/>
      <c r="E88" s="9" t="s">
        <v>179</v>
      </c>
      <c r="F88" s="10" t="s">
        <v>180</v>
      </c>
      <c r="G88" s="43" t="s">
        <v>178</v>
      </c>
      <c r="H88" s="43"/>
      <c r="I88" s="43"/>
      <c r="J88" s="15">
        <v>25731388</v>
      </c>
      <c r="K88" s="29">
        <f t="shared" si="6"/>
        <v>1</v>
      </c>
    </row>
    <row r="89" spans="2:11" ht="16.5" customHeight="1">
      <c r="B89" s="22"/>
      <c r="C89" s="66" t="s">
        <v>344</v>
      </c>
      <c r="D89" s="67"/>
      <c r="E89" s="23"/>
      <c r="F89" s="25" t="s">
        <v>345</v>
      </c>
      <c r="G89" s="70" t="s">
        <v>46</v>
      </c>
      <c r="H89" s="71"/>
      <c r="I89" s="72"/>
      <c r="J89" s="24">
        <f>J90</f>
        <v>41749</v>
      </c>
      <c r="K89" s="28" t="e">
        <f t="shared" si="6"/>
        <v>#DIV/0!</v>
      </c>
    </row>
    <row r="90" spans="2:11" ht="16.5" customHeight="1">
      <c r="B90" s="8"/>
      <c r="C90" s="68"/>
      <c r="D90" s="69"/>
      <c r="E90" s="17" t="s">
        <v>346</v>
      </c>
      <c r="F90" s="18" t="s">
        <v>347</v>
      </c>
      <c r="G90" s="46" t="s">
        <v>46</v>
      </c>
      <c r="H90" s="47"/>
      <c r="I90" s="48"/>
      <c r="J90" s="15">
        <v>41749</v>
      </c>
      <c r="K90" s="29" t="e">
        <f t="shared" si="6"/>
        <v>#DIV/0!</v>
      </c>
    </row>
    <row r="91" spans="2:11" ht="16.5" customHeight="1">
      <c r="B91" s="5"/>
      <c r="C91" s="40" t="s">
        <v>181</v>
      </c>
      <c r="D91" s="40"/>
      <c r="E91" s="6"/>
      <c r="F91" s="7" t="s">
        <v>182</v>
      </c>
      <c r="G91" s="41" t="s">
        <v>183</v>
      </c>
      <c r="H91" s="41"/>
      <c r="I91" s="41"/>
      <c r="J91" s="13">
        <f>J92</f>
        <v>9027764</v>
      </c>
      <c r="K91" s="28">
        <f t="shared" si="6"/>
        <v>1</v>
      </c>
    </row>
    <row r="92" spans="2:11" ht="16.5" customHeight="1">
      <c r="B92" s="8"/>
      <c r="C92" s="42"/>
      <c r="D92" s="42"/>
      <c r="E92" s="9" t="s">
        <v>179</v>
      </c>
      <c r="F92" s="10" t="s">
        <v>180</v>
      </c>
      <c r="G92" s="43" t="s">
        <v>183</v>
      </c>
      <c r="H92" s="43"/>
      <c r="I92" s="43"/>
      <c r="J92" s="15">
        <v>9027764</v>
      </c>
      <c r="K92" s="29">
        <f t="shared" si="6"/>
        <v>1</v>
      </c>
    </row>
    <row r="93" spans="2:11" ht="16.5" customHeight="1">
      <c r="B93" s="5"/>
      <c r="C93" s="40" t="s">
        <v>184</v>
      </c>
      <c r="D93" s="40"/>
      <c r="E93" s="6"/>
      <c r="F93" s="7" t="s">
        <v>185</v>
      </c>
      <c r="G93" s="41" t="s">
        <v>186</v>
      </c>
      <c r="H93" s="41"/>
      <c r="I93" s="41"/>
      <c r="J93" s="13">
        <f>J94+J95</f>
        <v>512121.16000000003</v>
      </c>
      <c r="K93" s="28">
        <f t="shared" si="6"/>
        <v>5.1212116000000005</v>
      </c>
    </row>
    <row r="94" spans="2:11" ht="16.5" customHeight="1">
      <c r="B94" s="8"/>
      <c r="C94" s="42"/>
      <c r="D94" s="42"/>
      <c r="E94" s="9" t="s">
        <v>85</v>
      </c>
      <c r="F94" s="10" t="s">
        <v>86</v>
      </c>
      <c r="G94" s="43" t="s">
        <v>186</v>
      </c>
      <c r="H94" s="43"/>
      <c r="I94" s="43"/>
      <c r="J94" s="15">
        <v>91125.26</v>
      </c>
      <c r="K94" s="29">
        <f t="shared" si="6"/>
        <v>0.9112526</v>
      </c>
    </row>
    <row r="95" spans="2:11" ht="16.5" customHeight="1">
      <c r="B95" s="8"/>
      <c r="C95" s="42"/>
      <c r="D95" s="42"/>
      <c r="E95" s="9" t="s">
        <v>47</v>
      </c>
      <c r="F95" s="10" t="s">
        <v>48</v>
      </c>
      <c r="G95" s="43" t="s">
        <v>46</v>
      </c>
      <c r="H95" s="43"/>
      <c r="I95" s="43"/>
      <c r="J95" s="15">
        <v>420995.9</v>
      </c>
      <c r="K95" s="29" t="e">
        <f t="shared" si="6"/>
        <v>#DIV/0!</v>
      </c>
    </row>
    <row r="96" spans="2:11" ht="16.5" customHeight="1">
      <c r="B96" s="5"/>
      <c r="C96" s="40" t="s">
        <v>187</v>
      </c>
      <c r="D96" s="40"/>
      <c r="E96" s="6"/>
      <c r="F96" s="7" t="s">
        <v>188</v>
      </c>
      <c r="G96" s="41" t="s">
        <v>189</v>
      </c>
      <c r="H96" s="41"/>
      <c r="I96" s="41"/>
      <c r="J96" s="13">
        <f>J97</f>
        <v>1812081</v>
      </c>
      <c r="K96" s="28">
        <f t="shared" si="6"/>
        <v>1</v>
      </c>
    </row>
    <row r="97" spans="2:11" ht="16.5" customHeight="1">
      <c r="B97" s="8"/>
      <c r="C97" s="42"/>
      <c r="D97" s="42"/>
      <c r="E97" s="9" t="s">
        <v>179</v>
      </c>
      <c r="F97" s="10" t="s">
        <v>180</v>
      </c>
      <c r="G97" s="43" t="s">
        <v>189</v>
      </c>
      <c r="H97" s="43"/>
      <c r="I97" s="43"/>
      <c r="J97" s="15">
        <v>1812081</v>
      </c>
      <c r="K97" s="29">
        <f t="shared" si="6"/>
        <v>1</v>
      </c>
    </row>
    <row r="98" spans="2:11" ht="16.5" customHeight="1">
      <c r="B98" s="3" t="s">
        <v>190</v>
      </c>
      <c r="C98" s="38"/>
      <c r="D98" s="38"/>
      <c r="E98" s="3"/>
      <c r="F98" s="4" t="s">
        <v>191</v>
      </c>
      <c r="G98" s="57">
        <v>3764062.94</v>
      </c>
      <c r="H98" s="39"/>
      <c r="I98" s="39"/>
      <c r="J98" s="12">
        <f>J99+J101+J106+J115+J121+J124</f>
        <v>3739055.6599999997</v>
      </c>
      <c r="K98" s="27">
        <f t="shared" si="6"/>
        <v>0.9933563066296653</v>
      </c>
    </row>
    <row r="99" spans="2:11" ht="16.5" customHeight="1">
      <c r="B99" s="5"/>
      <c r="C99" s="40" t="s">
        <v>192</v>
      </c>
      <c r="D99" s="40"/>
      <c r="E99" s="6"/>
      <c r="F99" s="7" t="s">
        <v>193</v>
      </c>
      <c r="G99" s="58">
        <v>574.94</v>
      </c>
      <c r="H99" s="41"/>
      <c r="I99" s="41"/>
      <c r="J99" s="13">
        <f>J100</f>
        <v>519.75</v>
      </c>
      <c r="K99" s="28">
        <f t="shared" si="6"/>
        <v>0.9040073746825755</v>
      </c>
    </row>
    <row r="100" spans="2:11" ht="30" customHeight="1">
      <c r="B100" s="8"/>
      <c r="C100" s="42"/>
      <c r="D100" s="42"/>
      <c r="E100" s="9" t="s">
        <v>9</v>
      </c>
      <c r="F100" s="10" t="s">
        <v>10</v>
      </c>
      <c r="G100" s="56">
        <v>574.94</v>
      </c>
      <c r="H100" s="43"/>
      <c r="I100" s="43"/>
      <c r="J100" s="15">
        <v>519.75</v>
      </c>
      <c r="K100" s="29">
        <f t="shared" si="6"/>
        <v>0.9040073746825755</v>
      </c>
    </row>
    <row r="101" spans="2:11" ht="16.5" customHeight="1">
      <c r="B101" s="5"/>
      <c r="C101" s="40" t="s">
        <v>194</v>
      </c>
      <c r="D101" s="40"/>
      <c r="E101" s="6"/>
      <c r="F101" s="7" t="s">
        <v>195</v>
      </c>
      <c r="G101" s="41" t="s">
        <v>196</v>
      </c>
      <c r="H101" s="41"/>
      <c r="I101" s="41"/>
      <c r="J101" s="13">
        <f>J102+J103+J104+J105</f>
        <v>50955.34</v>
      </c>
      <c r="K101" s="28">
        <f t="shared" si="6"/>
        <v>1.0005957781050563</v>
      </c>
    </row>
    <row r="102" spans="2:11" ht="16.5" customHeight="1">
      <c r="B102" s="8"/>
      <c r="C102" s="42"/>
      <c r="D102" s="42"/>
      <c r="E102" s="9" t="s">
        <v>35</v>
      </c>
      <c r="F102" s="10" t="s">
        <v>36</v>
      </c>
      <c r="G102" s="43" t="s">
        <v>197</v>
      </c>
      <c r="H102" s="43"/>
      <c r="I102" s="43"/>
      <c r="J102" s="15">
        <v>614</v>
      </c>
      <c r="K102" s="29">
        <f t="shared" si="6"/>
        <v>1.092526690391459</v>
      </c>
    </row>
    <row r="103" spans="2:11" ht="30" customHeight="1">
      <c r="B103" s="8"/>
      <c r="C103" s="42"/>
      <c r="D103" s="42"/>
      <c r="E103" s="9" t="s">
        <v>76</v>
      </c>
      <c r="F103" s="10" t="s">
        <v>77</v>
      </c>
      <c r="G103" s="43" t="s">
        <v>198</v>
      </c>
      <c r="H103" s="43"/>
      <c r="I103" s="43"/>
      <c r="J103" s="15">
        <v>47790.92</v>
      </c>
      <c r="K103" s="29">
        <f t="shared" si="6"/>
        <v>0.9993709876414127</v>
      </c>
    </row>
    <row r="104" spans="2:11" ht="19.5" customHeight="1">
      <c r="B104" s="8"/>
      <c r="C104" s="44"/>
      <c r="D104" s="45"/>
      <c r="E104" s="17" t="s">
        <v>85</v>
      </c>
      <c r="F104" s="18" t="s">
        <v>86</v>
      </c>
      <c r="G104" s="46" t="s">
        <v>46</v>
      </c>
      <c r="H104" s="47"/>
      <c r="I104" s="48"/>
      <c r="J104" s="15">
        <v>9.39</v>
      </c>
      <c r="K104" s="29" t="e">
        <f t="shared" si="6"/>
        <v>#DIV/0!</v>
      </c>
    </row>
    <row r="105" spans="2:11" ht="16.5" customHeight="1">
      <c r="B105" s="8"/>
      <c r="C105" s="42"/>
      <c r="D105" s="42"/>
      <c r="E105" s="9" t="s">
        <v>47</v>
      </c>
      <c r="F105" s="10" t="s">
        <v>48</v>
      </c>
      <c r="G105" s="43" t="s">
        <v>199</v>
      </c>
      <c r="H105" s="43"/>
      <c r="I105" s="43"/>
      <c r="J105" s="15">
        <v>2541.03</v>
      </c>
      <c r="K105" s="29">
        <f t="shared" si="6"/>
        <v>0.9996184107002362</v>
      </c>
    </row>
    <row r="106" spans="2:11" ht="16.5" customHeight="1">
      <c r="B106" s="5"/>
      <c r="C106" s="40" t="s">
        <v>200</v>
      </c>
      <c r="D106" s="40"/>
      <c r="E106" s="6"/>
      <c r="F106" s="7" t="s">
        <v>201</v>
      </c>
      <c r="G106" s="41" t="s">
        <v>202</v>
      </c>
      <c r="H106" s="41"/>
      <c r="I106" s="41"/>
      <c r="J106" s="13">
        <f>J107+J108+J109+J110+J111+J112+J113+J114</f>
        <v>2983787.92</v>
      </c>
      <c r="K106" s="28">
        <f t="shared" si="6"/>
        <v>0.9968331993103188</v>
      </c>
    </row>
    <row r="107" spans="2:11" ht="16.5" customHeight="1">
      <c r="B107" s="8"/>
      <c r="C107" s="42"/>
      <c r="D107" s="42"/>
      <c r="E107" s="9" t="s">
        <v>35</v>
      </c>
      <c r="F107" s="10" t="s">
        <v>36</v>
      </c>
      <c r="G107" s="43" t="s">
        <v>203</v>
      </c>
      <c r="H107" s="43"/>
      <c r="I107" s="43"/>
      <c r="J107" s="15">
        <v>1524</v>
      </c>
      <c r="K107" s="29">
        <f aca="true" t="shared" si="7" ref="K107:K114">J107/G107</f>
        <v>0.6773333333333333</v>
      </c>
    </row>
    <row r="108" spans="2:11" ht="30" customHeight="1">
      <c r="B108" s="8"/>
      <c r="C108" s="42"/>
      <c r="D108" s="42"/>
      <c r="E108" s="9" t="s">
        <v>76</v>
      </c>
      <c r="F108" s="10" t="s">
        <v>77</v>
      </c>
      <c r="G108" s="43" t="s">
        <v>204</v>
      </c>
      <c r="H108" s="43"/>
      <c r="I108" s="43"/>
      <c r="J108" s="15">
        <v>119302.79</v>
      </c>
      <c r="K108" s="29">
        <f t="shared" si="7"/>
        <v>0.9156008442056791</v>
      </c>
    </row>
    <row r="109" spans="2:11" ht="19.5" customHeight="1">
      <c r="B109" s="8"/>
      <c r="C109" s="44"/>
      <c r="D109" s="45"/>
      <c r="E109" s="17" t="s">
        <v>85</v>
      </c>
      <c r="F109" s="18" t="s">
        <v>86</v>
      </c>
      <c r="G109" s="46" t="s">
        <v>46</v>
      </c>
      <c r="H109" s="47"/>
      <c r="I109" s="48"/>
      <c r="J109" s="15">
        <v>8711.84</v>
      </c>
      <c r="K109" s="29" t="e">
        <f t="shared" si="7"/>
        <v>#DIV/0!</v>
      </c>
    </row>
    <row r="110" spans="2:11" ht="16.5" customHeight="1">
      <c r="B110" s="8"/>
      <c r="C110" s="42"/>
      <c r="D110" s="42"/>
      <c r="E110" s="9" t="s">
        <v>47</v>
      </c>
      <c r="F110" s="10" t="s">
        <v>48</v>
      </c>
      <c r="G110" s="43" t="s">
        <v>205</v>
      </c>
      <c r="H110" s="43"/>
      <c r="I110" s="43"/>
      <c r="J110" s="15">
        <v>4614.02</v>
      </c>
      <c r="K110" s="29">
        <f t="shared" si="7"/>
        <v>1.2852423398328692</v>
      </c>
    </row>
    <row r="111" spans="2:11" ht="30" customHeight="1">
      <c r="B111" s="8"/>
      <c r="C111" s="42"/>
      <c r="D111" s="42"/>
      <c r="E111" s="9" t="s">
        <v>206</v>
      </c>
      <c r="F111" s="10" t="s">
        <v>59</v>
      </c>
      <c r="G111" s="43" t="s">
        <v>207</v>
      </c>
      <c r="H111" s="43"/>
      <c r="I111" s="43"/>
      <c r="J111" s="15">
        <v>443249.05</v>
      </c>
      <c r="K111" s="29">
        <f t="shared" si="7"/>
        <v>0.977617959536565</v>
      </c>
    </row>
    <row r="112" spans="2:11" ht="30" customHeight="1">
      <c r="B112" s="8"/>
      <c r="C112" s="42"/>
      <c r="D112" s="42"/>
      <c r="E112" s="9" t="s">
        <v>208</v>
      </c>
      <c r="F112" s="10" t="s">
        <v>59</v>
      </c>
      <c r="G112" s="43" t="s">
        <v>209</v>
      </c>
      <c r="H112" s="43"/>
      <c r="I112" s="43"/>
      <c r="J112" s="15">
        <v>11733.06</v>
      </c>
      <c r="K112" s="29">
        <f t="shared" si="7"/>
        <v>0.9767782217782217</v>
      </c>
    </row>
    <row r="113" spans="2:11" ht="30" customHeight="1">
      <c r="B113" s="8"/>
      <c r="C113" s="42"/>
      <c r="D113" s="42"/>
      <c r="E113" s="9" t="s">
        <v>123</v>
      </c>
      <c r="F113" s="10" t="s">
        <v>124</v>
      </c>
      <c r="G113" s="43" t="s">
        <v>210</v>
      </c>
      <c r="H113" s="43"/>
      <c r="I113" s="43"/>
      <c r="J113" s="15">
        <v>0</v>
      </c>
      <c r="K113" s="29">
        <f t="shared" si="7"/>
        <v>0</v>
      </c>
    </row>
    <row r="114" spans="2:11" ht="30" customHeight="1">
      <c r="B114" s="8"/>
      <c r="C114" s="42"/>
      <c r="D114" s="42"/>
      <c r="E114" s="9" t="s">
        <v>211</v>
      </c>
      <c r="F114" s="10" t="s">
        <v>212</v>
      </c>
      <c r="G114" s="43" t="s">
        <v>213</v>
      </c>
      <c r="H114" s="43"/>
      <c r="I114" s="43"/>
      <c r="J114" s="15">
        <v>2394653.16</v>
      </c>
      <c r="K114" s="29">
        <f t="shared" si="7"/>
        <v>1.013945424474895</v>
      </c>
    </row>
    <row r="115" spans="2:11" ht="19.5" customHeight="1">
      <c r="B115" s="5"/>
      <c r="C115" s="40" t="s">
        <v>214</v>
      </c>
      <c r="D115" s="40"/>
      <c r="E115" s="6"/>
      <c r="F115" s="7" t="s">
        <v>215</v>
      </c>
      <c r="G115" s="41" t="s">
        <v>216</v>
      </c>
      <c r="H115" s="41"/>
      <c r="I115" s="41"/>
      <c r="J115" s="13">
        <f>J116+J117+J118+J119+J120</f>
        <v>357114.83999999997</v>
      </c>
      <c r="K115" s="28">
        <f aca="true" t="shared" si="8" ref="K115:K134">J115/G115</f>
        <v>0.959986129032258</v>
      </c>
    </row>
    <row r="116" spans="2:11" ht="16.5" customHeight="1">
      <c r="B116" s="8"/>
      <c r="C116" s="42"/>
      <c r="D116" s="42"/>
      <c r="E116" s="9" t="s">
        <v>35</v>
      </c>
      <c r="F116" s="10" t="s">
        <v>36</v>
      </c>
      <c r="G116" s="43" t="s">
        <v>217</v>
      </c>
      <c r="H116" s="43"/>
      <c r="I116" s="43"/>
      <c r="J116" s="15">
        <v>1707</v>
      </c>
      <c r="K116" s="29">
        <f t="shared" si="8"/>
        <v>0.8535</v>
      </c>
    </row>
    <row r="117" spans="2:11" ht="30" customHeight="1">
      <c r="B117" s="8"/>
      <c r="C117" s="42"/>
      <c r="D117" s="42"/>
      <c r="E117" s="9" t="s">
        <v>76</v>
      </c>
      <c r="F117" s="10" t="s">
        <v>77</v>
      </c>
      <c r="G117" s="43" t="s">
        <v>218</v>
      </c>
      <c r="H117" s="43"/>
      <c r="I117" s="43"/>
      <c r="J117" s="15">
        <v>128048.5</v>
      </c>
      <c r="K117" s="29">
        <f t="shared" si="8"/>
        <v>1.1640772727272728</v>
      </c>
    </row>
    <row r="118" spans="2:11" ht="16.5" customHeight="1">
      <c r="B118" s="8"/>
      <c r="C118" s="42"/>
      <c r="D118" s="42"/>
      <c r="E118" s="9" t="s">
        <v>82</v>
      </c>
      <c r="F118" s="10" t="s">
        <v>83</v>
      </c>
      <c r="G118" s="43" t="s">
        <v>219</v>
      </c>
      <c r="H118" s="43"/>
      <c r="I118" s="43"/>
      <c r="J118" s="15">
        <v>128027.8</v>
      </c>
      <c r="K118" s="29">
        <f t="shared" si="8"/>
        <v>0.9848292307692308</v>
      </c>
    </row>
    <row r="119" spans="2:11" ht="16.5" customHeight="1">
      <c r="B119" s="8"/>
      <c r="C119" s="44"/>
      <c r="D119" s="45"/>
      <c r="E119" s="17" t="s">
        <v>85</v>
      </c>
      <c r="F119" s="18" t="s">
        <v>86</v>
      </c>
      <c r="G119" s="46" t="s">
        <v>46</v>
      </c>
      <c r="H119" s="47"/>
      <c r="I119" s="48"/>
      <c r="J119" s="15">
        <v>99.94</v>
      </c>
      <c r="K119" s="29" t="e">
        <f t="shared" si="8"/>
        <v>#DIV/0!</v>
      </c>
    </row>
    <row r="120" spans="2:11" ht="16.5" customHeight="1">
      <c r="B120" s="8"/>
      <c r="C120" s="42"/>
      <c r="D120" s="42"/>
      <c r="E120" s="9" t="s">
        <v>47</v>
      </c>
      <c r="F120" s="10" t="s">
        <v>48</v>
      </c>
      <c r="G120" s="43" t="s">
        <v>219</v>
      </c>
      <c r="H120" s="43"/>
      <c r="I120" s="43"/>
      <c r="J120" s="15">
        <v>99231.6</v>
      </c>
      <c r="K120" s="29">
        <f t="shared" si="8"/>
        <v>0.76332</v>
      </c>
    </row>
    <row r="121" spans="2:11" ht="16.5" customHeight="1">
      <c r="B121" s="5"/>
      <c r="C121" s="40" t="s">
        <v>220</v>
      </c>
      <c r="D121" s="40"/>
      <c r="E121" s="6"/>
      <c r="F121" s="7" t="s">
        <v>221</v>
      </c>
      <c r="G121" s="41" t="s">
        <v>222</v>
      </c>
      <c r="H121" s="41"/>
      <c r="I121" s="41"/>
      <c r="J121" s="13">
        <f>J122+J123</f>
        <v>226939</v>
      </c>
      <c r="K121" s="28">
        <f t="shared" si="8"/>
        <v>0.9781853448275862</v>
      </c>
    </row>
    <row r="122" spans="2:11" ht="16.5" customHeight="1">
      <c r="B122" s="8"/>
      <c r="C122" s="42"/>
      <c r="D122" s="42"/>
      <c r="E122" s="9" t="s">
        <v>82</v>
      </c>
      <c r="F122" s="10" t="s">
        <v>83</v>
      </c>
      <c r="G122" s="43" t="s">
        <v>223</v>
      </c>
      <c r="H122" s="43"/>
      <c r="I122" s="43"/>
      <c r="J122" s="15">
        <v>219962</v>
      </c>
      <c r="K122" s="29">
        <f t="shared" si="8"/>
        <v>0.9776088888888889</v>
      </c>
    </row>
    <row r="123" spans="2:11" ht="16.5" customHeight="1">
      <c r="B123" s="8"/>
      <c r="C123" s="42"/>
      <c r="D123" s="42"/>
      <c r="E123" s="9" t="s">
        <v>47</v>
      </c>
      <c r="F123" s="10" t="s">
        <v>48</v>
      </c>
      <c r="G123" s="43" t="s">
        <v>224</v>
      </c>
      <c r="H123" s="43"/>
      <c r="I123" s="43"/>
      <c r="J123" s="15">
        <v>6977</v>
      </c>
      <c r="K123" s="29">
        <f t="shared" si="8"/>
        <v>0.9967142857142857</v>
      </c>
    </row>
    <row r="124" spans="2:11" ht="16.5" customHeight="1">
      <c r="B124" s="5"/>
      <c r="C124" s="40" t="s">
        <v>225</v>
      </c>
      <c r="D124" s="40"/>
      <c r="E124" s="6"/>
      <c r="F124" s="7" t="s">
        <v>57</v>
      </c>
      <c r="G124" s="41" t="s">
        <v>226</v>
      </c>
      <c r="H124" s="41"/>
      <c r="I124" s="41"/>
      <c r="J124" s="13">
        <f>J125+J126+J127+J128+J129</f>
        <v>119738.81</v>
      </c>
      <c r="K124" s="28">
        <f t="shared" si="8"/>
        <v>1.0385339474049402</v>
      </c>
    </row>
    <row r="125" spans="2:11" ht="16.5" customHeight="1">
      <c r="B125" s="8"/>
      <c r="C125" s="42"/>
      <c r="D125" s="42"/>
      <c r="E125" s="9" t="s">
        <v>82</v>
      </c>
      <c r="F125" s="10" t="s">
        <v>83</v>
      </c>
      <c r="G125" s="43" t="s">
        <v>224</v>
      </c>
      <c r="H125" s="43"/>
      <c r="I125" s="43"/>
      <c r="J125" s="15">
        <v>12162.96</v>
      </c>
      <c r="K125" s="29">
        <f t="shared" si="8"/>
        <v>1.7375657142857142</v>
      </c>
    </row>
    <row r="126" spans="2:11" ht="30" customHeight="1">
      <c r="B126" s="8"/>
      <c r="C126" s="42"/>
      <c r="D126" s="42"/>
      <c r="E126" s="9" t="s">
        <v>58</v>
      </c>
      <c r="F126" s="10" t="s">
        <v>59</v>
      </c>
      <c r="G126" s="43" t="s">
        <v>227</v>
      </c>
      <c r="H126" s="43"/>
      <c r="I126" s="43"/>
      <c r="J126" s="15">
        <v>16284</v>
      </c>
      <c r="K126" s="29">
        <f t="shared" si="8"/>
        <v>1</v>
      </c>
    </row>
    <row r="127" spans="2:11" ht="30" customHeight="1">
      <c r="B127" s="8"/>
      <c r="C127" s="42"/>
      <c r="D127" s="42"/>
      <c r="E127" s="9" t="s">
        <v>61</v>
      </c>
      <c r="F127" s="10" t="s">
        <v>59</v>
      </c>
      <c r="G127" s="43" t="s">
        <v>210</v>
      </c>
      <c r="H127" s="43"/>
      <c r="I127" s="43"/>
      <c r="J127" s="15">
        <v>30000</v>
      </c>
      <c r="K127" s="29">
        <f t="shared" si="8"/>
        <v>1</v>
      </c>
    </row>
    <row r="128" spans="2:11" ht="30" customHeight="1">
      <c r="B128" s="8"/>
      <c r="C128" s="42"/>
      <c r="D128" s="42"/>
      <c r="E128" s="9" t="s">
        <v>206</v>
      </c>
      <c r="F128" s="10" t="s">
        <v>59</v>
      </c>
      <c r="G128" s="43" t="s">
        <v>228</v>
      </c>
      <c r="H128" s="43"/>
      <c r="I128" s="43"/>
      <c r="J128" s="15">
        <v>41291.85</v>
      </c>
      <c r="K128" s="29">
        <f t="shared" si="8"/>
        <v>0.9828584690088545</v>
      </c>
    </row>
    <row r="129" spans="2:11" ht="30" customHeight="1">
      <c r="B129" s="8"/>
      <c r="C129" s="42"/>
      <c r="D129" s="42"/>
      <c r="E129" s="9" t="s">
        <v>123</v>
      </c>
      <c r="F129" s="10" t="s">
        <v>124</v>
      </c>
      <c r="G129" s="43" t="s">
        <v>229</v>
      </c>
      <c r="H129" s="43"/>
      <c r="I129" s="43"/>
      <c r="J129" s="15">
        <v>20000</v>
      </c>
      <c r="K129" s="29">
        <f t="shared" si="8"/>
        <v>1</v>
      </c>
    </row>
    <row r="130" spans="2:11" ht="16.5" customHeight="1">
      <c r="B130" s="3" t="s">
        <v>230</v>
      </c>
      <c r="C130" s="38"/>
      <c r="D130" s="38"/>
      <c r="E130" s="3"/>
      <c r="F130" s="4" t="s">
        <v>231</v>
      </c>
      <c r="G130" s="39" t="s">
        <v>232</v>
      </c>
      <c r="H130" s="39"/>
      <c r="I130" s="39"/>
      <c r="J130" s="12">
        <f>J131</f>
        <v>4340000</v>
      </c>
      <c r="K130" s="27">
        <f t="shared" si="8"/>
        <v>1</v>
      </c>
    </row>
    <row r="131" spans="2:11" ht="19.5" customHeight="1">
      <c r="B131" s="5"/>
      <c r="C131" s="40" t="s">
        <v>233</v>
      </c>
      <c r="D131" s="40"/>
      <c r="E131" s="6"/>
      <c r="F131" s="7" t="s">
        <v>234</v>
      </c>
      <c r="G131" s="41" t="s">
        <v>232</v>
      </c>
      <c r="H131" s="41"/>
      <c r="I131" s="41"/>
      <c r="J131" s="13">
        <f>J132</f>
        <v>4340000</v>
      </c>
      <c r="K131" s="28">
        <f t="shared" si="8"/>
        <v>1</v>
      </c>
    </row>
    <row r="132" spans="2:11" ht="30" customHeight="1">
      <c r="B132" s="8"/>
      <c r="C132" s="42"/>
      <c r="D132" s="42"/>
      <c r="E132" s="9" t="s">
        <v>9</v>
      </c>
      <c r="F132" s="10" t="s">
        <v>10</v>
      </c>
      <c r="G132" s="43" t="s">
        <v>232</v>
      </c>
      <c r="H132" s="43"/>
      <c r="I132" s="43"/>
      <c r="J132" s="15">
        <v>4340000</v>
      </c>
      <c r="K132" s="29">
        <f t="shared" si="8"/>
        <v>1</v>
      </c>
    </row>
    <row r="133" spans="2:11" ht="16.5" customHeight="1">
      <c r="B133" s="3" t="s">
        <v>235</v>
      </c>
      <c r="C133" s="38"/>
      <c r="D133" s="38"/>
      <c r="E133" s="3"/>
      <c r="F133" s="4" t="s">
        <v>236</v>
      </c>
      <c r="G133" s="39" t="s">
        <v>237</v>
      </c>
      <c r="H133" s="39"/>
      <c r="I133" s="39"/>
      <c r="J133" s="12">
        <f>J134+J142+J147+J154+J157</f>
        <v>4954694.37</v>
      </c>
      <c r="K133" s="27">
        <f t="shared" si="8"/>
        <v>1.0207635432053748</v>
      </c>
    </row>
    <row r="134" spans="2:11" ht="16.5" customHeight="1">
      <c r="B134" s="5"/>
      <c r="C134" s="40" t="s">
        <v>238</v>
      </c>
      <c r="D134" s="40"/>
      <c r="E134" s="6"/>
      <c r="F134" s="7" t="s">
        <v>239</v>
      </c>
      <c r="G134" s="41" t="s">
        <v>240</v>
      </c>
      <c r="H134" s="41"/>
      <c r="I134" s="41"/>
      <c r="J134" s="13">
        <f>J135+J136+J137+J138+J139+J140+J141</f>
        <v>667080.01</v>
      </c>
      <c r="K134" s="28">
        <f t="shared" si="8"/>
        <v>1.1014664258151443</v>
      </c>
    </row>
    <row r="135" spans="2:11" ht="30" customHeight="1">
      <c r="B135" s="8"/>
      <c r="C135" s="42"/>
      <c r="D135" s="42"/>
      <c r="E135" s="9" t="s">
        <v>241</v>
      </c>
      <c r="F135" s="10" t="s">
        <v>242</v>
      </c>
      <c r="G135" s="43" t="s">
        <v>243</v>
      </c>
      <c r="H135" s="43"/>
      <c r="I135" s="43"/>
      <c r="J135" s="15">
        <v>1543.93</v>
      </c>
      <c r="K135" s="29">
        <f aca="true" t="shared" si="9" ref="K135:K141">J135/G135</f>
        <v>1.7746321839080461</v>
      </c>
    </row>
    <row r="136" spans="2:11" ht="30" customHeight="1">
      <c r="B136" s="8"/>
      <c r="C136" s="42"/>
      <c r="D136" s="42"/>
      <c r="E136" s="9" t="s">
        <v>76</v>
      </c>
      <c r="F136" s="10" t="s">
        <v>77</v>
      </c>
      <c r="G136" s="43" t="s">
        <v>244</v>
      </c>
      <c r="H136" s="43"/>
      <c r="I136" s="43"/>
      <c r="J136" s="15">
        <v>1895.4</v>
      </c>
      <c r="K136" s="29">
        <f t="shared" si="9"/>
        <v>1.0002110817941954</v>
      </c>
    </row>
    <row r="137" spans="2:11" ht="16.5" customHeight="1">
      <c r="B137" s="8"/>
      <c r="C137" s="42"/>
      <c r="D137" s="42"/>
      <c r="E137" s="9" t="s">
        <v>82</v>
      </c>
      <c r="F137" s="10" t="s">
        <v>83</v>
      </c>
      <c r="G137" s="43" t="s">
        <v>245</v>
      </c>
      <c r="H137" s="43"/>
      <c r="I137" s="43"/>
      <c r="J137" s="15">
        <v>3466.61</v>
      </c>
      <c r="K137" s="29">
        <f t="shared" si="9"/>
        <v>0.9027630208333334</v>
      </c>
    </row>
    <row r="138" spans="2:11" ht="16.5" customHeight="1">
      <c r="B138" s="8"/>
      <c r="C138" s="42"/>
      <c r="D138" s="42"/>
      <c r="E138" s="9" t="s">
        <v>44</v>
      </c>
      <c r="F138" s="10" t="s">
        <v>45</v>
      </c>
      <c r="G138" s="43" t="s">
        <v>246</v>
      </c>
      <c r="H138" s="43"/>
      <c r="I138" s="43"/>
      <c r="J138" s="15">
        <v>40120</v>
      </c>
      <c r="K138" s="29">
        <f t="shared" si="9"/>
        <v>1</v>
      </c>
    </row>
    <row r="139" spans="2:11" ht="16.5" customHeight="1">
      <c r="B139" s="8"/>
      <c r="C139" s="42"/>
      <c r="D139" s="42"/>
      <c r="E139" s="9" t="s">
        <v>47</v>
      </c>
      <c r="F139" s="10" t="s">
        <v>48</v>
      </c>
      <c r="G139" s="43" t="s">
        <v>247</v>
      </c>
      <c r="H139" s="43"/>
      <c r="I139" s="43"/>
      <c r="J139" s="15">
        <v>6181.12</v>
      </c>
      <c r="K139" s="29">
        <f t="shared" si="9"/>
        <v>0.8423439629326792</v>
      </c>
    </row>
    <row r="140" spans="2:11" ht="30" customHeight="1">
      <c r="B140" s="8"/>
      <c r="C140" s="42"/>
      <c r="D140" s="42"/>
      <c r="E140" s="9" t="s">
        <v>248</v>
      </c>
      <c r="F140" s="10" t="s">
        <v>249</v>
      </c>
      <c r="G140" s="43" t="s">
        <v>250</v>
      </c>
      <c r="H140" s="43"/>
      <c r="I140" s="43"/>
      <c r="J140" s="15">
        <v>95244</v>
      </c>
      <c r="K140" s="29">
        <f t="shared" si="9"/>
        <v>1.0443421052631578</v>
      </c>
    </row>
    <row r="141" spans="2:11" ht="30" customHeight="1">
      <c r="B141" s="8"/>
      <c r="C141" s="42"/>
      <c r="D141" s="42"/>
      <c r="E141" s="9" t="s">
        <v>251</v>
      </c>
      <c r="F141" s="10" t="s">
        <v>252</v>
      </c>
      <c r="G141" s="43" t="s">
        <v>253</v>
      </c>
      <c r="H141" s="43"/>
      <c r="I141" s="43"/>
      <c r="J141" s="15">
        <v>518628.95</v>
      </c>
      <c r="K141" s="29">
        <f t="shared" si="9"/>
        <v>1.126557890895505</v>
      </c>
    </row>
    <row r="142" spans="2:11" ht="16.5" customHeight="1">
      <c r="B142" s="5"/>
      <c r="C142" s="40" t="s">
        <v>254</v>
      </c>
      <c r="D142" s="40"/>
      <c r="E142" s="6"/>
      <c r="F142" s="7" t="s">
        <v>255</v>
      </c>
      <c r="G142" s="41" t="s">
        <v>256</v>
      </c>
      <c r="H142" s="41"/>
      <c r="I142" s="41"/>
      <c r="J142" s="13">
        <f>J143+J144+J145+J146</f>
        <v>3762613.43</v>
      </c>
      <c r="K142" s="28">
        <f aca="true" t="shared" si="10" ref="K142:K147">J142/G142</f>
        <v>1.001962970695364</v>
      </c>
    </row>
    <row r="143" spans="2:11" ht="16.5" customHeight="1">
      <c r="B143" s="8"/>
      <c r="C143" s="42"/>
      <c r="D143" s="42"/>
      <c r="E143" s="9" t="s">
        <v>82</v>
      </c>
      <c r="F143" s="10" t="s">
        <v>83</v>
      </c>
      <c r="G143" s="43" t="s">
        <v>257</v>
      </c>
      <c r="H143" s="43"/>
      <c r="I143" s="43"/>
      <c r="J143" s="15">
        <v>2421971.43</v>
      </c>
      <c r="K143" s="29">
        <f t="shared" si="10"/>
        <v>1.0032606064371816</v>
      </c>
    </row>
    <row r="144" spans="2:11" ht="16.5" customHeight="1">
      <c r="B144" s="8"/>
      <c r="C144" s="42"/>
      <c r="D144" s="42"/>
      <c r="E144" s="9" t="s">
        <v>258</v>
      </c>
      <c r="F144" s="10" t="s">
        <v>259</v>
      </c>
      <c r="G144" s="43" t="s">
        <v>260</v>
      </c>
      <c r="H144" s="43"/>
      <c r="I144" s="43"/>
      <c r="J144" s="15">
        <v>0</v>
      </c>
      <c r="K144" s="29">
        <f t="shared" si="10"/>
        <v>0</v>
      </c>
    </row>
    <row r="145" spans="2:11" ht="16.5" customHeight="1">
      <c r="B145" s="8"/>
      <c r="C145" s="42"/>
      <c r="D145" s="42"/>
      <c r="E145" s="9" t="s">
        <v>47</v>
      </c>
      <c r="F145" s="10" t="s">
        <v>48</v>
      </c>
      <c r="G145" s="43" t="s">
        <v>154</v>
      </c>
      <c r="H145" s="43"/>
      <c r="I145" s="43"/>
      <c r="J145" s="15">
        <v>5000</v>
      </c>
      <c r="K145" s="29">
        <f t="shared" si="10"/>
        <v>1</v>
      </c>
    </row>
    <row r="146" spans="2:11" ht="19.5" customHeight="1">
      <c r="B146" s="8"/>
      <c r="C146" s="42"/>
      <c r="D146" s="42"/>
      <c r="E146" s="9" t="s">
        <v>261</v>
      </c>
      <c r="F146" s="10" t="s">
        <v>262</v>
      </c>
      <c r="G146" s="43" t="s">
        <v>263</v>
      </c>
      <c r="H146" s="43"/>
      <c r="I146" s="43"/>
      <c r="J146" s="15">
        <v>1335642</v>
      </c>
      <c r="K146" s="29">
        <f t="shared" si="10"/>
        <v>1</v>
      </c>
    </row>
    <row r="147" spans="2:11" ht="16.5" customHeight="1">
      <c r="B147" s="5"/>
      <c r="C147" s="40" t="s">
        <v>264</v>
      </c>
      <c r="D147" s="40"/>
      <c r="E147" s="6"/>
      <c r="F147" s="7" t="s">
        <v>265</v>
      </c>
      <c r="G147" s="41" t="s">
        <v>266</v>
      </c>
      <c r="H147" s="41"/>
      <c r="I147" s="41"/>
      <c r="J147" s="13">
        <f>J148+J149+J150+J151+J152+J153</f>
        <v>494106.39</v>
      </c>
      <c r="K147" s="28">
        <f t="shared" si="10"/>
        <v>1.0686107806964804</v>
      </c>
    </row>
    <row r="148" spans="2:11" ht="30" customHeight="1">
      <c r="B148" s="8"/>
      <c r="C148" s="42"/>
      <c r="D148" s="42"/>
      <c r="E148" s="9" t="s">
        <v>241</v>
      </c>
      <c r="F148" s="10" t="s">
        <v>242</v>
      </c>
      <c r="G148" s="43" t="s">
        <v>267</v>
      </c>
      <c r="H148" s="43"/>
      <c r="I148" s="43"/>
      <c r="J148" s="15">
        <v>10093.77</v>
      </c>
      <c r="K148" s="29">
        <f aca="true" t="shared" si="11" ref="K148:K153">J148/G148</f>
        <v>1.4038623087621698</v>
      </c>
    </row>
    <row r="149" spans="2:11" ht="16.5" customHeight="1">
      <c r="B149" s="8"/>
      <c r="C149" s="42"/>
      <c r="D149" s="42"/>
      <c r="E149" s="9" t="s">
        <v>47</v>
      </c>
      <c r="F149" s="10" t="s">
        <v>48</v>
      </c>
      <c r="G149" s="43" t="s">
        <v>268</v>
      </c>
      <c r="H149" s="43"/>
      <c r="I149" s="43"/>
      <c r="J149" s="15">
        <v>15808.1</v>
      </c>
      <c r="K149" s="29">
        <f t="shared" si="11"/>
        <v>1.0128203485392107</v>
      </c>
    </row>
    <row r="150" spans="2:11" ht="30" customHeight="1">
      <c r="B150" s="8"/>
      <c r="C150" s="42"/>
      <c r="D150" s="42"/>
      <c r="E150" s="9" t="s">
        <v>130</v>
      </c>
      <c r="F150" s="10" t="s">
        <v>131</v>
      </c>
      <c r="G150" s="43" t="s">
        <v>269</v>
      </c>
      <c r="H150" s="43"/>
      <c r="I150" s="43"/>
      <c r="J150" s="15">
        <v>45846.67</v>
      </c>
      <c r="K150" s="29">
        <f t="shared" si="11"/>
        <v>0.9462676986584106</v>
      </c>
    </row>
    <row r="151" spans="2:11" ht="19.5" customHeight="1">
      <c r="B151" s="8"/>
      <c r="C151" s="42"/>
      <c r="D151" s="42"/>
      <c r="E151" s="9" t="s">
        <v>261</v>
      </c>
      <c r="F151" s="10" t="s">
        <v>262</v>
      </c>
      <c r="G151" s="43" t="s">
        <v>270</v>
      </c>
      <c r="H151" s="43"/>
      <c r="I151" s="43"/>
      <c r="J151" s="15">
        <v>11689.06</v>
      </c>
      <c r="K151" s="29">
        <f t="shared" si="11"/>
        <v>0.9915226058189838</v>
      </c>
    </row>
    <row r="152" spans="2:11" ht="30" customHeight="1">
      <c r="B152" s="8"/>
      <c r="C152" s="42"/>
      <c r="D152" s="42"/>
      <c r="E152" s="9" t="s">
        <v>248</v>
      </c>
      <c r="F152" s="10" t="s">
        <v>249</v>
      </c>
      <c r="G152" s="43" t="s">
        <v>271</v>
      </c>
      <c r="H152" s="43"/>
      <c r="I152" s="43"/>
      <c r="J152" s="15">
        <v>206419.07</v>
      </c>
      <c r="K152" s="29">
        <f t="shared" si="11"/>
        <v>1.0249463492142308</v>
      </c>
    </row>
    <row r="153" spans="2:11" ht="30" customHeight="1">
      <c r="B153" s="8"/>
      <c r="C153" s="42"/>
      <c r="D153" s="42"/>
      <c r="E153" s="9" t="s">
        <v>251</v>
      </c>
      <c r="F153" s="10" t="s">
        <v>252</v>
      </c>
      <c r="G153" s="43" t="s">
        <v>272</v>
      </c>
      <c r="H153" s="43"/>
      <c r="I153" s="43"/>
      <c r="J153" s="15">
        <v>204249.72</v>
      </c>
      <c r="K153" s="29">
        <f t="shared" si="11"/>
        <v>1.147792750772689</v>
      </c>
    </row>
    <row r="154" spans="2:11" ht="16.5" customHeight="1">
      <c r="B154" s="5"/>
      <c r="C154" s="40" t="s">
        <v>273</v>
      </c>
      <c r="D154" s="40"/>
      <c r="E154" s="6"/>
      <c r="F154" s="7" t="s">
        <v>274</v>
      </c>
      <c r="G154" s="41" t="s">
        <v>275</v>
      </c>
      <c r="H154" s="41"/>
      <c r="I154" s="41"/>
      <c r="J154" s="13">
        <f>J155+J156</f>
        <v>28997.559999999998</v>
      </c>
      <c r="K154" s="28">
        <f aca="true" t="shared" si="12" ref="K154:K185">J154/G154</f>
        <v>0.9999158620689654</v>
      </c>
    </row>
    <row r="155" spans="2:11" ht="30" customHeight="1">
      <c r="B155" s="8"/>
      <c r="C155" s="42"/>
      <c r="D155" s="42"/>
      <c r="E155" s="9" t="s">
        <v>9</v>
      </c>
      <c r="F155" s="10" t="s">
        <v>10</v>
      </c>
      <c r="G155" s="43" t="s">
        <v>276</v>
      </c>
      <c r="H155" s="43"/>
      <c r="I155" s="43"/>
      <c r="J155" s="15">
        <v>17999.05</v>
      </c>
      <c r="K155" s="29">
        <f t="shared" si="12"/>
        <v>0.9999472222222222</v>
      </c>
    </row>
    <row r="156" spans="2:11" ht="30" customHeight="1">
      <c r="B156" s="8"/>
      <c r="C156" s="42"/>
      <c r="D156" s="42"/>
      <c r="E156" s="9" t="s">
        <v>130</v>
      </c>
      <c r="F156" s="10" t="s">
        <v>131</v>
      </c>
      <c r="G156" s="43" t="s">
        <v>277</v>
      </c>
      <c r="H156" s="43"/>
      <c r="I156" s="43"/>
      <c r="J156" s="15">
        <v>10998.51</v>
      </c>
      <c r="K156" s="29">
        <f t="shared" si="12"/>
        <v>0.9998645454545455</v>
      </c>
    </row>
    <row r="157" spans="2:11" ht="16.5" customHeight="1">
      <c r="B157" s="5"/>
      <c r="C157" s="40" t="s">
        <v>278</v>
      </c>
      <c r="D157" s="40"/>
      <c r="E157" s="6"/>
      <c r="F157" s="7" t="s">
        <v>279</v>
      </c>
      <c r="G157" s="41" t="s">
        <v>280</v>
      </c>
      <c r="H157" s="41"/>
      <c r="I157" s="41"/>
      <c r="J157" s="13">
        <f>J158+J159+J160+J161</f>
        <v>1896.98</v>
      </c>
      <c r="K157" s="28">
        <f t="shared" si="12"/>
        <v>1.1448280024140012</v>
      </c>
    </row>
    <row r="158" spans="2:11" ht="16.5" customHeight="1">
      <c r="B158" s="5"/>
      <c r="C158" s="50"/>
      <c r="D158" s="51"/>
      <c r="E158" s="26" t="s">
        <v>35</v>
      </c>
      <c r="F158" s="21" t="s">
        <v>36</v>
      </c>
      <c r="G158" s="31" t="s">
        <v>46</v>
      </c>
      <c r="H158" s="32"/>
      <c r="I158" s="49"/>
      <c r="J158" s="19">
        <v>17.6</v>
      </c>
      <c r="K158" s="29" t="e">
        <f t="shared" si="12"/>
        <v>#DIV/0!</v>
      </c>
    </row>
    <row r="159" spans="2:11" ht="16.5" customHeight="1">
      <c r="B159" s="8"/>
      <c r="C159" s="52"/>
      <c r="D159" s="53"/>
      <c r="E159" s="9" t="s">
        <v>41</v>
      </c>
      <c r="F159" s="10" t="s">
        <v>42</v>
      </c>
      <c r="G159" s="43" t="s">
        <v>281</v>
      </c>
      <c r="H159" s="43"/>
      <c r="I159" s="43"/>
      <c r="J159" s="15">
        <v>336.97</v>
      </c>
      <c r="K159" s="29">
        <f t="shared" si="12"/>
        <v>1.4714847161572053</v>
      </c>
    </row>
    <row r="160" spans="2:11" ht="16.5" customHeight="1">
      <c r="B160" s="8"/>
      <c r="C160" s="52"/>
      <c r="D160" s="53"/>
      <c r="E160" s="9" t="s">
        <v>85</v>
      </c>
      <c r="F160" s="10" t="s">
        <v>86</v>
      </c>
      <c r="G160" s="43" t="s">
        <v>282</v>
      </c>
      <c r="H160" s="43"/>
      <c r="I160" s="43"/>
      <c r="J160" s="15">
        <v>1512.41</v>
      </c>
      <c r="K160" s="29">
        <f t="shared" si="12"/>
        <v>1.0591106442577032</v>
      </c>
    </row>
    <row r="161" spans="2:11" ht="16.5" customHeight="1">
      <c r="B161" s="8"/>
      <c r="C161" s="54"/>
      <c r="D161" s="55"/>
      <c r="E161" s="17" t="s">
        <v>47</v>
      </c>
      <c r="F161" s="18" t="s">
        <v>48</v>
      </c>
      <c r="G161" s="46" t="s">
        <v>46</v>
      </c>
      <c r="H161" s="47"/>
      <c r="I161" s="48"/>
      <c r="J161" s="15">
        <v>30</v>
      </c>
      <c r="K161" s="29" t="e">
        <f t="shared" si="12"/>
        <v>#DIV/0!</v>
      </c>
    </row>
    <row r="162" spans="2:11" ht="16.5" customHeight="1">
      <c r="B162" s="3" t="s">
        <v>283</v>
      </c>
      <c r="C162" s="38"/>
      <c r="D162" s="38"/>
      <c r="E162" s="3"/>
      <c r="F162" s="4" t="s">
        <v>284</v>
      </c>
      <c r="G162" s="57">
        <v>1502760.93</v>
      </c>
      <c r="H162" s="39"/>
      <c r="I162" s="39"/>
      <c r="J162" s="12">
        <f>J163+J168+J170+J175</f>
        <v>1482285.32</v>
      </c>
      <c r="K162" s="27">
        <f t="shared" si="12"/>
        <v>0.9863746723838502</v>
      </c>
    </row>
    <row r="163" spans="2:11" ht="16.5" customHeight="1">
      <c r="B163" s="5"/>
      <c r="C163" s="40" t="s">
        <v>285</v>
      </c>
      <c r="D163" s="40"/>
      <c r="E163" s="6"/>
      <c r="F163" s="7" t="s">
        <v>286</v>
      </c>
      <c r="G163" s="58">
        <v>500707.93</v>
      </c>
      <c r="H163" s="41"/>
      <c r="I163" s="41"/>
      <c r="J163" s="13">
        <f>J164+J165+J166+J167</f>
        <v>488602.56</v>
      </c>
      <c r="K163" s="28">
        <f t="shared" si="12"/>
        <v>0.9758234905526662</v>
      </c>
    </row>
    <row r="164" spans="2:11" ht="16.5" customHeight="1">
      <c r="B164" s="8"/>
      <c r="C164" s="42"/>
      <c r="D164" s="42"/>
      <c r="E164" s="9" t="s">
        <v>47</v>
      </c>
      <c r="F164" s="10" t="s">
        <v>48</v>
      </c>
      <c r="G164" s="43" t="s">
        <v>287</v>
      </c>
      <c r="H164" s="43"/>
      <c r="I164" s="43"/>
      <c r="J164" s="15">
        <v>4830</v>
      </c>
      <c r="K164" s="29">
        <f t="shared" si="12"/>
        <v>1</v>
      </c>
    </row>
    <row r="165" spans="2:11" ht="30" customHeight="1">
      <c r="B165" s="8"/>
      <c r="C165" s="42"/>
      <c r="D165" s="42"/>
      <c r="E165" s="9" t="s">
        <v>9</v>
      </c>
      <c r="F165" s="10" t="s">
        <v>10</v>
      </c>
      <c r="G165" s="56">
        <v>452377.93</v>
      </c>
      <c r="H165" s="43"/>
      <c r="I165" s="43"/>
      <c r="J165" s="15">
        <v>450985.26</v>
      </c>
      <c r="K165" s="29">
        <f t="shared" si="12"/>
        <v>0.9969214457478065</v>
      </c>
    </row>
    <row r="166" spans="2:11" ht="30" customHeight="1">
      <c r="B166" s="8"/>
      <c r="C166" s="42"/>
      <c r="D166" s="42"/>
      <c r="E166" s="9" t="s">
        <v>248</v>
      </c>
      <c r="F166" s="10" t="s">
        <v>249</v>
      </c>
      <c r="G166" s="43" t="s">
        <v>288</v>
      </c>
      <c r="H166" s="43"/>
      <c r="I166" s="43"/>
      <c r="J166" s="15">
        <v>32277</v>
      </c>
      <c r="K166" s="29">
        <f t="shared" si="12"/>
        <v>0.742</v>
      </c>
    </row>
    <row r="167" spans="2:11" ht="19.5" customHeight="1">
      <c r="B167" s="8"/>
      <c r="C167" s="59"/>
      <c r="D167" s="60"/>
      <c r="E167" s="17" t="s">
        <v>89</v>
      </c>
      <c r="F167" s="18" t="s">
        <v>90</v>
      </c>
      <c r="G167" s="46" t="s">
        <v>46</v>
      </c>
      <c r="H167" s="47"/>
      <c r="I167" s="48"/>
      <c r="J167" s="15">
        <v>510.3</v>
      </c>
      <c r="K167" s="29" t="e">
        <f t="shared" si="12"/>
        <v>#DIV/0!</v>
      </c>
    </row>
    <row r="168" spans="2:11" ht="16.5" customHeight="1">
      <c r="B168" s="5"/>
      <c r="C168" s="40" t="s">
        <v>289</v>
      </c>
      <c r="D168" s="40"/>
      <c r="E168" s="6"/>
      <c r="F168" s="7" t="s">
        <v>290</v>
      </c>
      <c r="G168" s="41" t="s">
        <v>291</v>
      </c>
      <c r="H168" s="41"/>
      <c r="I168" s="41"/>
      <c r="J168" s="13">
        <f>J169</f>
        <v>108060.83</v>
      </c>
      <c r="K168" s="28">
        <f t="shared" si="12"/>
        <v>0.931029155825134</v>
      </c>
    </row>
    <row r="169" spans="2:11" ht="16.5" customHeight="1">
      <c r="B169" s="8"/>
      <c r="C169" s="42"/>
      <c r="D169" s="42"/>
      <c r="E169" s="9" t="s">
        <v>47</v>
      </c>
      <c r="F169" s="10" t="s">
        <v>48</v>
      </c>
      <c r="G169" s="43" t="s">
        <v>291</v>
      </c>
      <c r="H169" s="43"/>
      <c r="I169" s="43"/>
      <c r="J169" s="15">
        <v>108060.83</v>
      </c>
      <c r="K169" s="29">
        <f t="shared" si="12"/>
        <v>0.931029155825134</v>
      </c>
    </row>
    <row r="170" spans="2:11" ht="16.5" customHeight="1">
      <c r="B170" s="5"/>
      <c r="C170" s="40" t="s">
        <v>292</v>
      </c>
      <c r="D170" s="40"/>
      <c r="E170" s="6"/>
      <c r="F170" s="7" t="s">
        <v>293</v>
      </c>
      <c r="G170" s="41" t="s">
        <v>294</v>
      </c>
      <c r="H170" s="41"/>
      <c r="I170" s="41"/>
      <c r="J170" s="13">
        <f>J171+J172+J173+J174</f>
        <v>755844.94</v>
      </c>
      <c r="K170" s="28">
        <f t="shared" si="12"/>
        <v>1.0000872477271794</v>
      </c>
    </row>
    <row r="171" spans="2:11" ht="45">
      <c r="B171" s="5"/>
      <c r="C171" s="50"/>
      <c r="D171" s="61"/>
      <c r="E171" s="26" t="s">
        <v>76</v>
      </c>
      <c r="F171" s="21" t="s">
        <v>77</v>
      </c>
      <c r="G171" s="31" t="s">
        <v>46</v>
      </c>
      <c r="H171" s="32"/>
      <c r="I171" s="49"/>
      <c r="J171" s="19">
        <v>500</v>
      </c>
      <c r="K171" s="29" t="e">
        <f t="shared" si="12"/>
        <v>#DIV/0!</v>
      </c>
    </row>
    <row r="172" spans="2:11" ht="16.5" customHeight="1">
      <c r="B172" s="5"/>
      <c r="C172" s="52"/>
      <c r="D172" s="53"/>
      <c r="E172" s="26" t="s">
        <v>82</v>
      </c>
      <c r="F172" s="21" t="s">
        <v>83</v>
      </c>
      <c r="G172" s="31" t="s">
        <v>46</v>
      </c>
      <c r="H172" s="32"/>
      <c r="I172" s="49"/>
      <c r="J172" s="19">
        <v>11.2</v>
      </c>
      <c r="K172" s="29" t="e">
        <f t="shared" si="12"/>
        <v>#DIV/0!</v>
      </c>
    </row>
    <row r="173" spans="2:11" ht="30" customHeight="1">
      <c r="B173" s="8"/>
      <c r="C173" s="52"/>
      <c r="D173" s="53"/>
      <c r="E173" s="9" t="s">
        <v>295</v>
      </c>
      <c r="F173" s="10" t="s">
        <v>296</v>
      </c>
      <c r="G173" s="43" t="s">
        <v>297</v>
      </c>
      <c r="H173" s="43"/>
      <c r="I173" s="43"/>
      <c r="J173" s="15">
        <v>679600</v>
      </c>
      <c r="K173" s="29">
        <f t="shared" si="12"/>
        <v>0.9999337889633558</v>
      </c>
    </row>
    <row r="174" spans="2:11" ht="30" customHeight="1">
      <c r="B174" s="8"/>
      <c r="C174" s="54"/>
      <c r="D174" s="55"/>
      <c r="E174" s="9" t="s">
        <v>121</v>
      </c>
      <c r="F174" s="10" t="s">
        <v>64</v>
      </c>
      <c r="G174" s="43" t="s">
        <v>298</v>
      </c>
      <c r="H174" s="43"/>
      <c r="I174" s="43"/>
      <c r="J174" s="15">
        <v>75733.74</v>
      </c>
      <c r="K174" s="29">
        <f t="shared" si="12"/>
        <v>0.9947426905193475</v>
      </c>
    </row>
    <row r="175" spans="2:11" ht="16.5" customHeight="1">
      <c r="B175" s="5"/>
      <c r="C175" s="40" t="s">
        <v>299</v>
      </c>
      <c r="D175" s="40"/>
      <c r="E175" s="6"/>
      <c r="F175" s="7" t="s">
        <v>57</v>
      </c>
      <c r="G175" s="41" t="s">
        <v>300</v>
      </c>
      <c r="H175" s="41"/>
      <c r="I175" s="41"/>
      <c r="J175" s="13">
        <f>J176+J177</f>
        <v>129776.99</v>
      </c>
      <c r="K175" s="28">
        <f t="shared" si="12"/>
        <v>0.9966898347259769</v>
      </c>
    </row>
    <row r="176" spans="2:11" ht="30" customHeight="1">
      <c r="B176" s="8"/>
      <c r="C176" s="42"/>
      <c r="D176" s="42"/>
      <c r="E176" s="9" t="s">
        <v>206</v>
      </c>
      <c r="F176" s="10" t="s">
        <v>59</v>
      </c>
      <c r="G176" s="43" t="s">
        <v>301</v>
      </c>
      <c r="H176" s="43"/>
      <c r="I176" s="43"/>
      <c r="J176" s="15">
        <v>129776.99</v>
      </c>
      <c r="K176" s="29">
        <f t="shared" si="12"/>
        <v>0.9999999229447437</v>
      </c>
    </row>
    <row r="177" spans="2:11" ht="30" customHeight="1">
      <c r="B177" s="8"/>
      <c r="C177" s="42"/>
      <c r="D177" s="42"/>
      <c r="E177" s="9" t="s">
        <v>208</v>
      </c>
      <c r="F177" s="10" t="s">
        <v>59</v>
      </c>
      <c r="G177" s="43" t="s">
        <v>302</v>
      </c>
      <c r="H177" s="43"/>
      <c r="I177" s="43"/>
      <c r="J177" s="15">
        <v>0</v>
      </c>
      <c r="K177" s="29">
        <f t="shared" si="12"/>
        <v>0</v>
      </c>
    </row>
    <row r="178" spans="2:11" ht="16.5" customHeight="1">
      <c r="B178" s="3" t="s">
        <v>303</v>
      </c>
      <c r="C178" s="38"/>
      <c r="D178" s="38"/>
      <c r="E178" s="3"/>
      <c r="F178" s="4" t="s">
        <v>304</v>
      </c>
      <c r="G178" s="39" t="s">
        <v>305</v>
      </c>
      <c r="H178" s="39"/>
      <c r="I178" s="39"/>
      <c r="J178" s="12">
        <f>J179+J181+J184</f>
        <v>104803.7</v>
      </c>
      <c r="K178" s="27">
        <f t="shared" si="12"/>
        <v>0.9973705748001522</v>
      </c>
    </row>
    <row r="179" spans="2:11" ht="16.5" customHeight="1">
      <c r="B179" s="5"/>
      <c r="C179" s="40" t="s">
        <v>306</v>
      </c>
      <c r="D179" s="40"/>
      <c r="E179" s="6"/>
      <c r="F179" s="7" t="s">
        <v>307</v>
      </c>
      <c r="G179" s="41" t="s">
        <v>308</v>
      </c>
      <c r="H179" s="41"/>
      <c r="I179" s="41"/>
      <c r="J179" s="13">
        <f>J180</f>
        <v>41650.7</v>
      </c>
      <c r="K179" s="28">
        <f t="shared" si="12"/>
        <v>1.0412675</v>
      </c>
    </row>
    <row r="180" spans="2:11" ht="16.5" customHeight="1">
      <c r="B180" s="8"/>
      <c r="C180" s="42"/>
      <c r="D180" s="42"/>
      <c r="E180" s="9" t="s">
        <v>82</v>
      </c>
      <c r="F180" s="10" t="s">
        <v>83</v>
      </c>
      <c r="G180" s="43" t="s">
        <v>308</v>
      </c>
      <c r="H180" s="43"/>
      <c r="I180" s="43"/>
      <c r="J180" s="15">
        <v>41650.7</v>
      </c>
      <c r="K180" s="29">
        <f t="shared" si="12"/>
        <v>1.0412675</v>
      </c>
    </row>
    <row r="181" spans="2:11" ht="16.5" customHeight="1">
      <c r="B181" s="5"/>
      <c r="C181" s="40" t="s">
        <v>309</v>
      </c>
      <c r="D181" s="40"/>
      <c r="E181" s="6"/>
      <c r="F181" s="7" t="s">
        <v>310</v>
      </c>
      <c r="G181" s="41" t="s">
        <v>311</v>
      </c>
      <c r="H181" s="41"/>
      <c r="I181" s="41"/>
      <c r="J181" s="13">
        <f>J182+J183</f>
        <v>16080</v>
      </c>
      <c r="K181" s="28">
        <f t="shared" si="12"/>
        <v>1</v>
      </c>
    </row>
    <row r="182" spans="2:11" ht="16.5" customHeight="1">
      <c r="B182" s="5"/>
      <c r="C182" s="50"/>
      <c r="D182" s="51"/>
      <c r="E182" s="26" t="s">
        <v>47</v>
      </c>
      <c r="F182" s="21" t="s">
        <v>48</v>
      </c>
      <c r="G182" s="31" t="s">
        <v>46</v>
      </c>
      <c r="H182" s="32"/>
      <c r="I182" s="49"/>
      <c r="J182" s="19">
        <v>600</v>
      </c>
      <c r="K182" s="29" t="e">
        <f t="shared" si="12"/>
        <v>#DIV/0!</v>
      </c>
    </row>
    <row r="183" spans="2:11" ht="30" customHeight="1">
      <c r="B183" s="8"/>
      <c r="C183" s="54"/>
      <c r="D183" s="55"/>
      <c r="E183" s="9" t="s">
        <v>123</v>
      </c>
      <c r="F183" s="10" t="s">
        <v>124</v>
      </c>
      <c r="G183" s="43" t="s">
        <v>311</v>
      </c>
      <c r="H183" s="43"/>
      <c r="I183" s="43"/>
      <c r="J183" s="15">
        <v>15480</v>
      </c>
      <c r="K183" s="29">
        <f t="shared" si="12"/>
        <v>0.9626865671641791</v>
      </c>
    </row>
    <row r="184" spans="2:11" ht="16.5" customHeight="1">
      <c r="B184" s="5"/>
      <c r="C184" s="40" t="s">
        <v>312</v>
      </c>
      <c r="D184" s="40"/>
      <c r="E184" s="6"/>
      <c r="F184" s="7" t="s">
        <v>313</v>
      </c>
      <c r="G184" s="41" t="s">
        <v>314</v>
      </c>
      <c r="H184" s="41"/>
      <c r="I184" s="41"/>
      <c r="J184" s="13">
        <f>J185+J186</f>
        <v>47073</v>
      </c>
      <c r="K184" s="28">
        <f t="shared" si="12"/>
        <v>0.9606734693877551</v>
      </c>
    </row>
    <row r="185" spans="2:11" ht="30" customHeight="1">
      <c r="B185" s="8"/>
      <c r="C185" s="42"/>
      <c r="D185" s="42"/>
      <c r="E185" s="9" t="s">
        <v>76</v>
      </c>
      <c r="F185" s="10" t="s">
        <v>77</v>
      </c>
      <c r="G185" s="43" t="s">
        <v>315</v>
      </c>
      <c r="H185" s="43"/>
      <c r="I185" s="43"/>
      <c r="J185" s="15">
        <v>25085.5</v>
      </c>
      <c r="K185" s="29">
        <f t="shared" si="12"/>
        <v>0.9290925925925926</v>
      </c>
    </row>
    <row r="186" spans="2:11" ht="16.5" customHeight="1">
      <c r="B186" s="8"/>
      <c r="C186" s="42"/>
      <c r="D186" s="42"/>
      <c r="E186" s="9" t="s">
        <v>47</v>
      </c>
      <c r="F186" s="10" t="s">
        <v>48</v>
      </c>
      <c r="G186" s="43" t="s">
        <v>316</v>
      </c>
      <c r="H186" s="43"/>
      <c r="I186" s="43"/>
      <c r="J186" s="15">
        <v>21987.5</v>
      </c>
      <c r="K186" s="29">
        <f aca="true" t="shared" si="13" ref="K186:K202">J186/G186</f>
        <v>0.9994318181818181</v>
      </c>
    </row>
    <row r="187" spans="2:11" ht="16.5" customHeight="1">
      <c r="B187" s="3" t="s">
        <v>317</v>
      </c>
      <c r="C187" s="38"/>
      <c r="D187" s="38"/>
      <c r="E187" s="3"/>
      <c r="F187" s="4" t="s">
        <v>318</v>
      </c>
      <c r="G187" s="39" t="s">
        <v>319</v>
      </c>
      <c r="H187" s="39"/>
      <c r="I187" s="39"/>
      <c r="J187" s="12">
        <f>J188</f>
        <v>222268.43</v>
      </c>
      <c r="K187" s="27">
        <f t="shared" si="13"/>
        <v>0.9663844782608695</v>
      </c>
    </row>
    <row r="188" spans="2:11" ht="19.5" customHeight="1">
      <c r="B188" s="5"/>
      <c r="C188" s="40" t="s">
        <v>320</v>
      </c>
      <c r="D188" s="40"/>
      <c r="E188" s="6"/>
      <c r="F188" s="7" t="s">
        <v>321</v>
      </c>
      <c r="G188" s="41" t="s">
        <v>319</v>
      </c>
      <c r="H188" s="41"/>
      <c r="I188" s="41"/>
      <c r="J188" s="13">
        <f>J189</f>
        <v>222268.43</v>
      </c>
      <c r="K188" s="28">
        <f t="shared" si="13"/>
        <v>0.9663844782608695</v>
      </c>
    </row>
    <row r="189" spans="2:11" ht="16.5" customHeight="1">
      <c r="B189" s="8"/>
      <c r="C189" s="42"/>
      <c r="D189" s="42"/>
      <c r="E189" s="9" t="s">
        <v>35</v>
      </c>
      <c r="F189" s="10" t="s">
        <v>36</v>
      </c>
      <c r="G189" s="43" t="s">
        <v>319</v>
      </c>
      <c r="H189" s="43"/>
      <c r="I189" s="43"/>
      <c r="J189" s="15">
        <v>222268.43</v>
      </c>
      <c r="K189" s="29">
        <f t="shared" si="13"/>
        <v>0.9663844782608695</v>
      </c>
    </row>
    <row r="190" spans="2:11" ht="16.5" customHeight="1">
      <c r="B190" s="3" t="s">
        <v>322</v>
      </c>
      <c r="C190" s="38"/>
      <c r="D190" s="38"/>
      <c r="E190" s="3"/>
      <c r="F190" s="4" t="s">
        <v>323</v>
      </c>
      <c r="G190" s="39" t="s">
        <v>324</v>
      </c>
      <c r="H190" s="39"/>
      <c r="I190" s="39"/>
      <c r="J190" s="12">
        <f>J191+J193</f>
        <v>200967.18</v>
      </c>
      <c r="K190" s="27">
        <f t="shared" si="13"/>
        <v>1.151476422391566</v>
      </c>
    </row>
    <row r="191" spans="2:11" ht="16.5" customHeight="1">
      <c r="B191" s="5"/>
      <c r="C191" s="40" t="s">
        <v>325</v>
      </c>
      <c r="D191" s="40"/>
      <c r="E191" s="6"/>
      <c r="F191" s="7" t="s">
        <v>326</v>
      </c>
      <c r="G191" s="41" t="s">
        <v>327</v>
      </c>
      <c r="H191" s="41"/>
      <c r="I191" s="41"/>
      <c r="J191" s="13">
        <f>J192</f>
        <v>32920.95</v>
      </c>
      <c r="K191" s="28">
        <f t="shared" si="13"/>
        <v>0.9976045454545454</v>
      </c>
    </row>
    <row r="192" spans="2:11" ht="30" customHeight="1">
      <c r="B192" s="8"/>
      <c r="C192" s="42"/>
      <c r="D192" s="42"/>
      <c r="E192" s="9" t="s">
        <v>130</v>
      </c>
      <c r="F192" s="10" t="s">
        <v>131</v>
      </c>
      <c r="G192" s="43" t="s">
        <v>327</v>
      </c>
      <c r="H192" s="43"/>
      <c r="I192" s="43"/>
      <c r="J192" s="15">
        <v>32920.95</v>
      </c>
      <c r="K192" s="29">
        <f t="shared" si="13"/>
        <v>0.9976045454545454</v>
      </c>
    </row>
    <row r="193" spans="2:11" ht="16.5" customHeight="1">
      <c r="B193" s="5"/>
      <c r="C193" s="40" t="s">
        <v>328</v>
      </c>
      <c r="D193" s="40"/>
      <c r="E193" s="6"/>
      <c r="F193" s="7" t="s">
        <v>57</v>
      </c>
      <c r="G193" s="41" t="s">
        <v>329</v>
      </c>
      <c r="H193" s="41"/>
      <c r="I193" s="41"/>
      <c r="J193" s="13">
        <f>J194+J195+J196+J197</f>
        <v>168046.23</v>
      </c>
      <c r="K193" s="28">
        <f t="shared" si="13"/>
        <v>1.1873541298664594</v>
      </c>
    </row>
    <row r="194" spans="2:11" ht="30" customHeight="1">
      <c r="B194" s="8"/>
      <c r="C194" s="42"/>
      <c r="D194" s="42"/>
      <c r="E194" s="9" t="s">
        <v>58</v>
      </c>
      <c r="F194" s="10" t="s">
        <v>59</v>
      </c>
      <c r="G194" s="43" t="s">
        <v>330</v>
      </c>
      <c r="H194" s="43"/>
      <c r="I194" s="43"/>
      <c r="J194" s="15">
        <v>27856.04</v>
      </c>
      <c r="K194" s="29">
        <f t="shared" si="13"/>
        <v>2.7698160485234165</v>
      </c>
    </row>
    <row r="195" spans="2:11" ht="30" customHeight="1">
      <c r="B195" s="8"/>
      <c r="C195" s="42"/>
      <c r="D195" s="42"/>
      <c r="E195" s="9" t="s">
        <v>61</v>
      </c>
      <c r="F195" s="10" t="s">
        <v>59</v>
      </c>
      <c r="G195" s="43" t="s">
        <v>331</v>
      </c>
      <c r="H195" s="43"/>
      <c r="I195" s="43"/>
      <c r="J195" s="15">
        <v>25159.96</v>
      </c>
      <c r="K195" s="29">
        <f t="shared" si="13"/>
        <v>3.050431619786615</v>
      </c>
    </row>
    <row r="196" spans="2:11" ht="30" customHeight="1">
      <c r="B196" s="8"/>
      <c r="C196" s="42"/>
      <c r="D196" s="42"/>
      <c r="E196" s="9" t="s">
        <v>63</v>
      </c>
      <c r="F196" s="10" t="s">
        <v>64</v>
      </c>
      <c r="G196" s="43" t="s">
        <v>332</v>
      </c>
      <c r="H196" s="43"/>
      <c r="I196" s="43"/>
      <c r="J196" s="15">
        <v>103206.19</v>
      </c>
      <c r="K196" s="29">
        <f t="shared" si="13"/>
        <v>0.9437375067438437</v>
      </c>
    </row>
    <row r="197" spans="2:11" ht="30" customHeight="1">
      <c r="B197" s="8"/>
      <c r="C197" s="42"/>
      <c r="D197" s="42"/>
      <c r="E197" s="9" t="s">
        <v>66</v>
      </c>
      <c r="F197" s="10" t="s">
        <v>64</v>
      </c>
      <c r="G197" s="43" t="s">
        <v>333</v>
      </c>
      <c r="H197" s="43"/>
      <c r="I197" s="43"/>
      <c r="J197" s="15">
        <v>11824.04</v>
      </c>
      <c r="K197" s="29">
        <f t="shared" si="13"/>
        <v>0.8527361892398674</v>
      </c>
    </row>
    <row r="198" spans="2:11" ht="16.5" customHeight="1">
      <c r="B198" s="3" t="s">
        <v>334</v>
      </c>
      <c r="C198" s="38"/>
      <c r="D198" s="38"/>
      <c r="E198" s="3"/>
      <c r="F198" s="4" t="s">
        <v>335</v>
      </c>
      <c r="G198" s="39" t="s">
        <v>336</v>
      </c>
      <c r="H198" s="39"/>
      <c r="I198" s="39"/>
      <c r="J198" s="12">
        <f>J199</f>
        <v>22072</v>
      </c>
      <c r="K198" s="27">
        <f t="shared" si="13"/>
        <v>1.550108855958986</v>
      </c>
    </row>
    <row r="199" spans="2:11" ht="16.5" customHeight="1">
      <c r="B199" s="5"/>
      <c r="C199" s="40" t="s">
        <v>337</v>
      </c>
      <c r="D199" s="40"/>
      <c r="E199" s="6"/>
      <c r="F199" s="7" t="s">
        <v>57</v>
      </c>
      <c r="G199" s="41" t="s">
        <v>336</v>
      </c>
      <c r="H199" s="41"/>
      <c r="I199" s="41"/>
      <c r="J199" s="13">
        <f>J200+J201</f>
        <v>22072</v>
      </c>
      <c r="K199" s="28">
        <f t="shared" si="13"/>
        <v>1.550108855958986</v>
      </c>
    </row>
    <row r="200" spans="2:11" ht="30" customHeight="1">
      <c r="B200" s="8"/>
      <c r="C200" s="42"/>
      <c r="D200" s="42"/>
      <c r="E200" s="9" t="s">
        <v>58</v>
      </c>
      <c r="F200" s="10" t="s">
        <v>59</v>
      </c>
      <c r="G200" s="43" t="s">
        <v>338</v>
      </c>
      <c r="H200" s="43"/>
      <c r="I200" s="43"/>
      <c r="J200" s="15">
        <v>11035.33</v>
      </c>
      <c r="K200" s="29">
        <f t="shared" si="13"/>
        <v>1.4206140576725026</v>
      </c>
    </row>
    <row r="201" spans="2:11" ht="30" customHeight="1">
      <c r="B201" s="8"/>
      <c r="C201" s="42"/>
      <c r="D201" s="42"/>
      <c r="E201" s="9" t="s">
        <v>61</v>
      </c>
      <c r="F201" s="10" t="s">
        <v>59</v>
      </c>
      <c r="G201" s="43" t="s">
        <v>339</v>
      </c>
      <c r="H201" s="43"/>
      <c r="I201" s="43"/>
      <c r="J201" s="15">
        <v>11036.67</v>
      </c>
      <c r="K201" s="29">
        <f t="shared" si="13"/>
        <v>1.7055586462679648</v>
      </c>
    </row>
    <row r="202" spans="2:11" ht="16.5" customHeight="1">
      <c r="B202" s="62" t="s">
        <v>340</v>
      </c>
      <c r="C202" s="62"/>
      <c r="D202" s="62"/>
      <c r="E202" s="62"/>
      <c r="F202" s="62"/>
      <c r="G202" s="63">
        <f>G198+G190+G187+G178+G162+G133+G130+G98+G86+G80+G69+G66+G51+G39+G29+G23+G15+G12+G4</f>
        <v>76719557.87</v>
      </c>
      <c r="H202" s="64"/>
      <c r="I202" s="64"/>
      <c r="J202" s="16">
        <f>J198+J190+J187+J178+J162+J133+J130+J98+J86+J80+J69+J66+J51+J39+J29+J23+J15+J12+J4</f>
        <v>77031339.67</v>
      </c>
      <c r="K202" s="29">
        <f t="shared" si="13"/>
        <v>1.0040639154950333</v>
      </c>
    </row>
    <row r="203" spans="1:8" ht="5.25" customHeight="1">
      <c r="A203" s="34"/>
      <c r="B203" s="34"/>
      <c r="C203" s="34"/>
      <c r="D203" s="34"/>
      <c r="E203" s="34"/>
      <c r="F203" s="34"/>
      <c r="G203" s="34"/>
      <c r="H203" s="65"/>
    </row>
    <row r="204" spans="2:8" ht="11.25" customHeight="1">
      <c r="B204" s="65"/>
      <c r="C204" s="65"/>
      <c r="D204" s="34"/>
      <c r="E204" s="34"/>
      <c r="F204" s="34"/>
      <c r="G204" s="34"/>
      <c r="H204" s="65"/>
    </row>
    <row r="205" spans="2:9" ht="5.25" customHeight="1">
      <c r="B205" s="65"/>
      <c r="C205" s="65"/>
      <c r="D205" s="34"/>
      <c r="E205" s="34"/>
      <c r="F205" s="34"/>
      <c r="G205" s="34"/>
      <c r="H205" s="34"/>
      <c r="I205" s="34"/>
    </row>
  </sheetData>
  <mergeCells count="397">
    <mergeCell ref="C57:D57"/>
    <mergeCell ref="G57:I57"/>
    <mergeCell ref="C89:D89"/>
    <mergeCell ref="C90:D90"/>
    <mergeCell ref="G89:I89"/>
    <mergeCell ref="G90:I90"/>
    <mergeCell ref="C87:D87"/>
    <mergeCell ref="G87:I87"/>
    <mergeCell ref="C88:D88"/>
    <mergeCell ref="G88:I88"/>
    <mergeCell ref="B202:F202"/>
    <mergeCell ref="G202:I202"/>
    <mergeCell ref="A203:G203"/>
    <mergeCell ref="H203:H204"/>
    <mergeCell ref="B204:C205"/>
    <mergeCell ref="D204:G204"/>
    <mergeCell ref="D205:I205"/>
    <mergeCell ref="C119:D119"/>
    <mergeCell ref="G119:I119"/>
    <mergeCell ref="C117:D117"/>
    <mergeCell ref="G117:I117"/>
    <mergeCell ref="C118:D118"/>
    <mergeCell ref="G118:I118"/>
    <mergeCell ref="C196:D196"/>
    <mergeCell ref="G196:I196"/>
    <mergeCell ref="C197:D197"/>
    <mergeCell ref="G197:I197"/>
    <mergeCell ref="C201:D201"/>
    <mergeCell ref="G201:I201"/>
    <mergeCell ref="C198:D198"/>
    <mergeCell ref="G198:I198"/>
    <mergeCell ref="C199:D199"/>
    <mergeCell ref="G199:I199"/>
    <mergeCell ref="C200:D200"/>
    <mergeCell ref="G200:I200"/>
    <mergeCell ref="C195:D195"/>
    <mergeCell ref="G195:I195"/>
    <mergeCell ref="C192:D192"/>
    <mergeCell ref="G192:I192"/>
    <mergeCell ref="C193:D193"/>
    <mergeCell ref="G193:I193"/>
    <mergeCell ref="C194:D194"/>
    <mergeCell ref="G194:I194"/>
    <mergeCell ref="C190:D190"/>
    <mergeCell ref="G190:I190"/>
    <mergeCell ref="C191:D191"/>
    <mergeCell ref="G191:I191"/>
    <mergeCell ref="C188:D188"/>
    <mergeCell ref="G188:I188"/>
    <mergeCell ref="C189:D189"/>
    <mergeCell ref="G189:I189"/>
    <mergeCell ref="C186:D186"/>
    <mergeCell ref="G186:I186"/>
    <mergeCell ref="C187:D187"/>
    <mergeCell ref="G187:I187"/>
    <mergeCell ref="C184:D184"/>
    <mergeCell ref="G184:I184"/>
    <mergeCell ref="C185:D185"/>
    <mergeCell ref="G185:I185"/>
    <mergeCell ref="C171:D174"/>
    <mergeCell ref="G171:I171"/>
    <mergeCell ref="G172:I172"/>
    <mergeCell ref="G173:I173"/>
    <mergeCell ref="G174:I174"/>
    <mergeCell ref="C181:D181"/>
    <mergeCell ref="G181:I181"/>
    <mergeCell ref="G183:I183"/>
    <mergeCell ref="G182:I182"/>
    <mergeCell ref="C182:D183"/>
    <mergeCell ref="C179:D179"/>
    <mergeCell ref="G179:I179"/>
    <mergeCell ref="C180:D180"/>
    <mergeCell ref="G180:I180"/>
    <mergeCell ref="C177:D177"/>
    <mergeCell ref="G177:I177"/>
    <mergeCell ref="C178:D178"/>
    <mergeCell ref="G178:I178"/>
    <mergeCell ref="C175:D175"/>
    <mergeCell ref="G175:I175"/>
    <mergeCell ref="C176:D176"/>
    <mergeCell ref="G176:I176"/>
    <mergeCell ref="G170:I170"/>
    <mergeCell ref="C166:D166"/>
    <mergeCell ref="G166:I166"/>
    <mergeCell ref="C168:D168"/>
    <mergeCell ref="G168:I168"/>
    <mergeCell ref="C167:D167"/>
    <mergeCell ref="G167:I167"/>
    <mergeCell ref="C169:D169"/>
    <mergeCell ref="G169:I169"/>
    <mergeCell ref="C170:D170"/>
    <mergeCell ref="C164:D164"/>
    <mergeCell ref="G164:I164"/>
    <mergeCell ref="C165:D165"/>
    <mergeCell ref="G165:I165"/>
    <mergeCell ref="C162:D162"/>
    <mergeCell ref="G162:I162"/>
    <mergeCell ref="C163:D163"/>
    <mergeCell ref="G163:I163"/>
    <mergeCell ref="G159:I159"/>
    <mergeCell ref="G160:I160"/>
    <mergeCell ref="C158:D161"/>
    <mergeCell ref="C156:D156"/>
    <mergeCell ref="G156:I156"/>
    <mergeCell ref="C157:D157"/>
    <mergeCell ref="G157:I157"/>
    <mergeCell ref="G158:I158"/>
    <mergeCell ref="G161:I161"/>
    <mergeCell ref="C154:D154"/>
    <mergeCell ref="G154:I154"/>
    <mergeCell ref="C155:D155"/>
    <mergeCell ref="G155:I155"/>
    <mergeCell ref="C152:D152"/>
    <mergeCell ref="G152:I152"/>
    <mergeCell ref="C153:D153"/>
    <mergeCell ref="G153:I153"/>
    <mergeCell ref="C150:D150"/>
    <mergeCell ref="G150:I150"/>
    <mergeCell ref="C151:D151"/>
    <mergeCell ref="G151:I151"/>
    <mergeCell ref="C148:D148"/>
    <mergeCell ref="G148:I148"/>
    <mergeCell ref="C149:D149"/>
    <mergeCell ref="G149:I149"/>
    <mergeCell ref="C146:D146"/>
    <mergeCell ref="G146:I146"/>
    <mergeCell ref="C147:D147"/>
    <mergeCell ref="G147:I147"/>
    <mergeCell ref="C144:D144"/>
    <mergeCell ref="G144:I144"/>
    <mergeCell ref="C145:D145"/>
    <mergeCell ref="G145:I145"/>
    <mergeCell ref="C143:D143"/>
    <mergeCell ref="G143:I143"/>
    <mergeCell ref="C141:D141"/>
    <mergeCell ref="G141:I141"/>
    <mergeCell ref="C142:D142"/>
    <mergeCell ref="G142:I142"/>
    <mergeCell ref="C139:D139"/>
    <mergeCell ref="G139:I139"/>
    <mergeCell ref="C140:D140"/>
    <mergeCell ref="G140:I140"/>
    <mergeCell ref="C137:D137"/>
    <mergeCell ref="G137:I137"/>
    <mergeCell ref="C138:D138"/>
    <mergeCell ref="G138:I138"/>
    <mergeCell ref="C135:D135"/>
    <mergeCell ref="G135:I135"/>
    <mergeCell ref="C136:D136"/>
    <mergeCell ref="G136:I136"/>
    <mergeCell ref="C133:D133"/>
    <mergeCell ref="G133:I133"/>
    <mergeCell ref="C134:D134"/>
    <mergeCell ref="G134:I134"/>
    <mergeCell ref="C131:D131"/>
    <mergeCell ref="G131:I131"/>
    <mergeCell ref="C132:D132"/>
    <mergeCell ref="G132:I132"/>
    <mergeCell ref="C129:D129"/>
    <mergeCell ref="G129:I129"/>
    <mergeCell ref="C130:D130"/>
    <mergeCell ref="G130:I130"/>
    <mergeCell ref="C128:D128"/>
    <mergeCell ref="G128:I128"/>
    <mergeCell ref="C126:D126"/>
    <mergeCell ref="G126:I126"/>
    <mergeCell ref="C127:D127"/>
    <mergeCell ref="G127:I127"/>
    <mergeCell ref="C124:D124"/>
    <mergeCell ref="G124:I124"/>
    <mergeCell ref="C125:D125"/>
    <mergeCell ref="G125:I125"/>
    <mergeCell ref="C122:D122"/>
    <mergeCell ref="G122:I122"/>
    <mergeCell ref="C123:D123"/>
    <mergeCell ref="G123:I123"/>
    <mergeCell ref="C120:D120"/>
    <mergeCell ref="G120:I120"/>
    <mergeCell ref="C121:D121"/>
    <mergeCell ref="G121:I121"/>
    <mergeCell ref="C116:D116"/>
    <mergeCell ref="G116:I116"/>
    <mergeCell ref="C113:D113"/>
    <mergeCell ref="G113:I113"/>
    <mergeCell ref="C114:D114"/>
    <mergeCell ref="G114:I114"/>
    <mergeCell ref="C115:D115"/>
    <mergeCell ref="G115:I115"/>
    <mergeCell ref="C111:D111"/>
    <mergeCell ref="G111:I111"/>
    <mergeCell ref="C112:D112"/>
    <mergeCell ref="G112:I112"/>
    <mergeCell ref="C108:D108"/>
    <mergeCell ref="G108:I108"/>
    <mergeCell ref="C110:D110"/>
    <mergeCell ref="G110:I110"/>
    <mergeCell ref="C109:D109"/>
    <mergeCell ref="G109:I109"/>
    <mergeCell ref="C106:D106"/>
    <mergeCell ref="G106:I106"/>
    <mergeCell ref="C107:D107"/>
    <mergeCell ref="G107:I107"/>
    <mergeCell ref="C105:D105"/>
    <mergeCell ref="G105:I105"/>
    <mergeCell ref="C101:D101"/>
    <mergeCell ref="G101:I101"/>
    <mergeCell ref="C102:D102"/>
    <mergeCell ref="G102:I102"/>
    <mergeCell ref="C104:D104"/>
    <mergeCell ref="G104:I104"/>
    <mergeCell ref="C103:D103"/>
    <mergeCell ref="G103:I103"/>
    <mergeCell ref="G100:I100"/>
    <mergeCell ref="C97:D97"/>
    <mergeCell ref="G97:I97"/>
    <mergeCell ref="C98:D98"/>
    <mergeCell ref="G98:I98"/>
    <mergeCell ref="C99:D99"/>
    <mergeCell ref="G99:I99"/>
    <mergeCell ref="C100:D100"/>
    <mergeCell ref="C95:D95"/>
    <mergeCell ref="G95:I95"/>
    <mergeCell ref="C96:D96"/>
    <mergeCell ref="G96:I96"/>
    <mergeCell ref="C93:D93"/>
    <mergeCell ref="G93:I93"/>
    <mergeCell ref="C94:D94"/>
    <mergeCell ref="G94:I94"/>
    <mergeCell ref="C91:D91"/>
    <mergeCell ref="G91:I91"/>
    <mergeCell ref="C92:D92"/>
    <mergeCell ref="G92:I92"/>
    <mergeCell ref="C85:D85"/>
    <mergeCell ref="G85:I85"/>
    <mergeCell ref="C86:D86"/>
    <mergeCell ref="G86:I86"/>
    <mergeCell ref="C83:D83"/>
    <mergeCell ref="G83:I83"/>
    <mergeCell ref="C84:D84"/>
    <mergeCell ref="G84:I84"/>
    <mergeCell ref="C81:D81"/>
    <mergeCell ref="G81:I81"/>
    <mergeCell ref="C82:D82"/>
    <mergeCell ref="G82:I82"/>
    <mergeCell ref="C79:D79"/>
    <mergeCell ref="G79:I79"/>
    <mergeCell ref="C80:D80"/>
    <mergeCell ref="G80:I80"/>
    <mergeCell ref="C77:D77"/>
    <mergeCell ref="G77:I77"/>
    <mergeCell ref="C78:D78"/>
    <mergeCell ref="G78:I78"/>
    <mergeCell ref="C75:D75"/>
    <mergeCell ref="G75:I75"/>
    <mergeCell ref="C76:D76"/>
    <mergeCell ref="G76:I76"/>
    <mergeCell ref="C73:D73"/>
    <mergeCell ref="G73:I73"/>
    <mergeCell ref="C74:D74"/>
    <mergeCell ref="G74:I74"/>
    <mergeCell ref="C71:D71"/>
    <mergeCell ref="G71:I71"/>
    <mergeCell ref="C72:D72"/>
    <mergeCell ref="G72:I72"/>
    <mergeCell ref="C70:D70"/>
    <mergeCell ref="G70:I70"/>
    <mergeCell ref="C68:D68"/>
    <mergeCell ref="G68:I68"/>
    <mergeCell ref="C69:D69"/>
    <mergeCell ref="G69:I69"/>
    <mergeCell ref="C66:D66"/>
    <mergeCell ref="G66:I66"/>
    <mergeCell ref="C67:D67"/>
    <mergeCell ref="G67:I67"/>
    <mergeCell ref="C64:D64"/>
    <mergeCell ref="G64:I64"/>
    <mergeCell ref="C65:D65"/>
    <mergeCell ref="G65:I65"/>
    <mergeCell ref="C62:D62"/>
    <mergeCell ref="G62:I62"/>
    <mergeCell ref="C63:D63"/>
    <mergeCell ref="G63:I63"/>
    <mergeCell ref="C60:D60"/>
    <mergeCell ref="G60:I60"/>
    <mergeCell ref="C61:D61"/>
    <mergeCell ref="G61:I61"/>
    <mergeCell ref="C58:D58"/>
    <mergeCell ref="G58:I58"/>
    <mergeCell ref="C59:D59"/>
    <mergeCell ref="G59:I59"/>
    <mergeCell ref="C55:D55"/>
    <mergeCell ref="G55:I55"/>
    <mergeCell ref="C56:D56"/>
    <mergeCell ref="G56:I56"/>
    <mergeCell ref="C53:D53"/>
    <mergeCell ref="G53:I53"/>
    <mergeCell ref="C54:D54"/>
    <mergeCell ref="G54:I54"/>
    <mergeCell ref="C51:D51"/>
    <mergeCell ref="G51:I51"/>
    <mergeCell ref="C52:D52"/>
    <mergeCell ref="G52:I52"/>
    <mergeCell ref="C49:D49"/>
    <mergeCell ref="G49:I49"/>
    <mergeCell ref="C50:D50"/>
    <mergeCell ref="G50:I50"/>
    <mergeCell ref="G46:I46"/>
    <mergeCell ref="G48:I48"/>
    <mergeCell ref="C43:D43"/>
    <mergeCell ref="G43:I43"/>
    <mergeCell ref="C44:D44"/>
    <mergeCell ref="G44:I44"/>
    <mergeCell ref="G45:I45"/>
    <mergeCell ref="C45:D48"/>
    <mergeCell ref="G47:I47"/>
    <mergeCell ref="C41:D41"/>
    <mergeCell ref="G41:I41"/>
    <mergeCell ref="C42:D42"/>
    <mergeCell ref="G42:I42"/>
    <mergeCell ref="C39:D39"/>
    <mergeCell ref="G39:I39"/>
    <mergeCell ref="C40:D40"/>
    <mergeCell ref="G40:I40"/>
    <mergeCell ref="C37:D37"/>
    <mergeCell ref="G37:I37"/>
    <mergeCell ref="C38:D38"/>
    <mergeCell ref="G38:I38"/>
    <mergeCell ref="C34:D34"/>
    <mergeCell ref="G34:I34"/>
    <mergeCell ref="C36:D36"/>
    <mergeCell ref="G36:I36"/>
    <mergeCell ref="C35:D35"/>
    <mergeCell ref="G35:I35"/>
    <mergeCell ref="C32:D32"/>
    <mergeCell ref="G32:I32"/>
    <mergeCell ref="C33:D33"/>
    <mergeCell ref="G33:I33"/>
    <mergeCell ref="C30:D30"/>
    <mergeCell ref="G30:I30"/>
    <mergeCell ref="C31:D31"/>
    <mergeCell ref="G31:I31"/>
    <mergeCell ref="C28:D28"/>
    <mergeCell ref="G28:I28"/>
    <mergeCell ref="C29:D29"/>
    <mergeCell ref="G29:I29"/>
    <mergeCell ref="C26:D26"/>
    <mergeCell ref="G26:I26"/>
    <mergeCell ref="C27:D27"/>
    <mergeCell ref="G27:I27"/>
    <mergeCell ref="C24:D24"/>
    <mergeCell ref="G24:I24"/>
    <mergeCell ref="C25:D25"/>
    <mergeCell ref="G25:I25"/>
    <mergeCell ref="C22:D22"/>
    <mergeCell ref="G22:I22"/>
    <mergeCell ref="C23:D23"/>
    <mergeCell ref="G23:I23"/>
    <mergeCell ref="C20:D20"/>
    <mergeCell ref="G20:I20"/>
    <mergeCell ref="C21:D21"/>
    <mergeCell ref="G21:I21"/>
    <mergeCell ref="C18:D18"/>
    <mergeCell ref="G18:I18"/>
    <mergeCell ref="C19:D19"/>
    <mergeCell ref="G19:I19"/>
    <mergeCell ref="C16:D16"/>
    <mergeCell ref="G16:I16"/>
    <mergeCell ref="C17:D17"/>
    <mergeCell ref="G17:I17"/>
    <mergeCell ref="C14:D14"/>
    <mergeCell ref="G14:I14"/>
    <mergeCell ref="C15:D15"/>
    <mergeCell ref="G15:I15"/>
    <mergeCell ref="C12:D12"/>
    <mergeCell ref="G12:I12"/>
    <mergeCell ref="C13:D13"/>
    <mergeCell ref="G13:I13"/>
    <mergeCell ref="C10:D10"/>
    <mergeCell ref="G10:I10"/>
    <mergeCell ref="C11:D11"/>
    <mergeCell ref="G11:I11"/>
    <mergeCell ref="C8:D8"/>
    <mergeCell ref="G8:I8"/>
    <mergeCell ref="C9:D9"/>
    <mergeCell ref="G9:I9"/>
    <mergeCell ref="C6:D6"/>
    <mergeCell ref="G6:I6"/>
    <mergeCell ref="C7:D7"/>
    <mergeCell ref="G7:I7"/>
    <mergeCell ref="C4:D4"/>
    <mergeCell ref="G4:I4"/>
    <mergeCell ref="C5:D5"/>
    <mergeCell ref="G5:I5"/>
    <mergeCell ref="A1:I1"/>
    <mergeCell ref="B2:I2"/>
    <mergeCell ref="C3:D3"/>
    <mergeCell ref="G3:I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dbartkowiak</cp:lastModifiedBy>
  <cp:lastPrinted>2015-03-06T06:49:28Z</cp:lastPrinted>
  <dcterms:modified xsi:type="dcterms:W3CDTF">2015-03-06T06:49:33Z</dcterms:modified>
  <cp:category/>
  <cp:version/>
  <cp:contentType/>
  <cp:contentStatus/>
</cp:coreProperties>
</file>