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<sst xmlns="http://schemas.openxmlformats.org/spreadsheetml/2006/main" count="1581" uniqueCount="449">
  <si>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</si>
  <si>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</si>
  <si>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</si>
  <si>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</si>
  <si>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</si>
  <si>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</si>
  <si>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</si>
  <si>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</si>
  <si>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</si>
  <si>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</si>
  <si>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</si>
  <si>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</si>
  <si>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</si>
  <si>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</si>
  <si>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</si>
  <si>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</si>
  <si>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</si>
  <si>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</si>
  <si>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</si>
  <si>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</si>
  <si>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</si>
  <si>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</si>
  <si>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</si>
  <si>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</si>
  <si>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</si>
  <si>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</si>
  <si>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</si>
  <si>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</si>
  <si>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</si>
  <si>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</si>
  <si>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</si>
  <si>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</si>
  <si>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</si>
  <si>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</si>
  <si>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</si>
  <si>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</si>
  <si>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</si>
  <si>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</si>
  <si>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</si>
  <si>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</si>
  <si>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</si>
  <si>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</si>
  <si>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</si>
  <si>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</si>
  <si>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</si>
  <si>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</si>
  <si>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</si>
  <si>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</si>
  <si>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</si>
  <si>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</si>
  <si>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</si>
  <si>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</si>
  <si>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</si>
  <si>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</si>
  <si>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</si>
  <si>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</si>
  <si>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</si>
  <si>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</si>
  <si>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</si>
  <si>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</si>
  <si>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</si>
  <si>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</si>
  <si>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</si>
  <si>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</si>
  <si>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</si>
  <si>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Szkolnictwo wyższe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</si>
  <si>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</si>
  <si>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</si>
  <si>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</si>
  <si>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</si>
  <si>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</si>
  <si>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</si>
  <si>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</si>
  <si>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</si>
  <si>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</si>
  <si>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</si>
  <si>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</si>
  <si>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</si>
  <si>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</si>
  <si>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</si>
  <si>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</si>
  <si>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</si>
  <si>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</si>
  <si>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</si>
  <si>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</si>
  <si>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</si>
  <si>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</si>
  <si>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</si>
  <si>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</si>
  <si>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</si>
  <si>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</si>
  <si>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</si>
  <si>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</si>
  <si>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</si>
  <si>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</si>
  <si>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</si>
  <si>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</si>
  <si>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</si>
  <si>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</si>
  <si>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</si>
  <si>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</si>
  <si>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</si>
  <si>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</si>
  <si>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</si>
  <si>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</si>
  <si>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</si>
  <si>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</si>
  <si>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Rozliczenia z tytułu poręczeń i gwarancji udzielonych przez Skarb Państwa lub jednostkę samorządu terytorialnego</t>
  </si>
  <si>
    <t>Szkoły podstawowe specjalne</t>
  </si>
  <si>
    <t>Gimnazja specjalne</t>
  </si>
  <si>
    <t>Licea profilowane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</si>
  <si>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</si>
  <si>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</si>
  <si>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</si>
  <si>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</si>
  <si>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</si>
  <si>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</si>
  <si>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Muzea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</si>
  <si>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</si>
  <si>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</si>
  <si>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</si>
  <si>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</si>
  <si>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</si>
  <si>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</si>
  <si>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</si>
  <si>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</si>
  <si>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</si>
  <si>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</si>
  <si>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</si>
  <si>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</si>
  <si>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</si>
  <si>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</si>
  <si>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</si>
  <si>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</si>
  <si>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</si>
  <si>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</si>
  <si>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</si>
  <si>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</si>
  <si>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</si>
  <si>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</si>
  <si>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</si>
  <si>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</si>
  <si>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</si>
  <si>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 xml:space="preserve">Dział / Rozdział 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</si>
  <si>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</si>
  <si>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</si>
  <si>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</si>
  <si>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</si>
  <si>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</si>
  <si>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</si>
  <si>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</si>
  <si>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</si>
  <si>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</si>
  <si>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</si>
  <si>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</si>
  <si>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</si>
  <si>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</si>
  <si>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</si>
  <si>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</si>
  <si>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</si>
  <si>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</si>
  <si>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</si>
  <si>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</si>
  <si>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</si>
  <si>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</si>
  <si>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</si>
  <si>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</si>
  <si>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</si>
  <si>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</si>
  <si>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</si>
  <si>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</si>
  <si>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</si>
  <si>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</si>
  <si>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</si>
  <si>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</si>
  <si>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</si>
  <si>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</si>
  <si>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</si>
  <si>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</si>
  <si>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</si>
  <si>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</si>
  <si>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</si>
  <si>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</si>
  <si>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</si>
  <si>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</si>
  <si>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</si>
  <si>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</si>
  <si>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</si>
  <si>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</si>
  <si>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</si>
  <si>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</si>
  <si>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</si>
  <si>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0840,0970,0570,2380,2980,2390,0580,0680,0960,8510)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</si>
  <si>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</si>
  <si>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</si>
  <si>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</si>
  <si>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</si>
  <si>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</si>
  <si>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</si>
  <si>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</si>
  <si>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</si>
  <si>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</si>
  <si>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</si>
  <si>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</si>
  <si>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</si>
  <si>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</si>
  <si>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</si>
  <si>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</si>
  <si>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</si>
  <si>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</si>
  <si>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</si>
  <si>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</si>
  <si>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>Drogi poubliczne powiatowe</t>
  </si>
  <si>
    <t>600     60014</t>
  </si>
  <si>
    <t>Plan wydatków niewygasających</t>
  </si>
  <si>
    <t>Stołówki szkolne</t>
  </si>
  <si>
    <t>Turystyka</t>
  </si>
  <si>
    <t>Gospodarstwa pomocnicze</t>
  </si>
  <si>
    <t>801     80130</t>
  </si>
  <si>
    <t>854     85406</t>
  </si>
  <si>
    <t>Załącznik Nr 11</t>
  </si>
  <si>
    <t xml:space="preserve">                                                                               Środki z Funduszu Pracy na dofinansowanie wynagrodzeń i składek na ubezpieczenia społeczne pracowników powiatowego urzędu pracy</t>
  </si>
  <si>
    <t>w tym: dochody majątkowe</t>
  </si>
  <si>
    <t>Paragraf</t>
  </si>
  <si>
    <t>2110</t>
  </si>
  <si>
    <t>2460</t>
  </si>
  <si>
    <t>wpływy z różnych opłat</t>
  </si>
  <si>
    <t>odsetki od nieterminowych wpłat</t>
  </si>
  <si>
    <t>wpływy z różnych dochodów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</si>
  <si>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</si>
  <si>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</si>
  <si>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</si>
  <si>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</si>
  <si>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</si>
  <si>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</si>
  <si>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</si>
  <si>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</si>
  <si>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</si>
  <si>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wpływy do budżetu części zysku gospodarstwa pomocniczego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</si>
  <si>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</si>
  <si>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</si>
  <si>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</si>
  <si>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</si>
  <si>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</si>
  <si>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</si>
  <si>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</si>
  <si>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</si>
  <si>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</si>
  <si>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</si>
  <si>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</si>
  <si>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</si>
  <si>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</si>
  <si>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</si>
  <si>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</si>
  <si>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</si>
  <si>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</si>
  <si>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</si>
  <si>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</si>
  <si>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</si>
  <si>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</si>
  <si>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</si>
  <si>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</si>
  <si>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</si>
  <si>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</si>
  <si>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</si>
  <si>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</si>
  <si>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</si>
  <si>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</si>
  <si>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</si>
  <si>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</si>
  <si>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</si>
  <si>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</si>
  <si>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</si>
  <si>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</si>
  <si>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</si>
  <si>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</si>
  <si>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</si>
  <si>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</si>
  <si>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</si>
  <si>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</si>
  <si>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</si>
  <si>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</si>
  <si>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</si>
  <si>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</si>
  <si>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</si>
  <si>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</si>
  <si>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</si>
  <si>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Ochrona zabytków i opieka nad zabytkami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</si>
  <si>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</si>
  <si>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</si>
  <si>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</si>
  <si>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</si>
  <si>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</si>
  <si>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</si>
  <si>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</si>
  <si>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</si>
  <si>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</si>
  <si>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</si>
  <si>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</si>
  <si>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</si>
  <si>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</si>
  <si>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</si>
  <si>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</si>
  <si>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</si>
  <si>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</si>
  <si>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</si>
  <si>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</si>
  <si>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</si>
  <si>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</si>
  <si>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</si>
  <si>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</si>
  <si>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</si>
  <si>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</si>
  <si>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</si>
  <si>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</si>
  <si>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zakup mat.papier.do sprzętu drukar.</t>
  </si>
  <si>
    <t>zakup akcesoriów komputerowych</t>
  </si>
  <si>
    <t>wydatki inwestycyjne</t>
  </si>
  <si>
    <t>zakupy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</si>
  <si>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</si>
  <si>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</si>
  <si>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</si>
  <si>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</si>
  <si>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</si>
  <si>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</si>
  <si>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</si>
  <si>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</si>
  <si>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</si>
  <si>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</si>
  <si>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</si>
  <si>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</si>
  <si>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>wypłaty z tyt.gwarancji i poręczeń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</si>
  <si>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</si>
  <si>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</si>
  <si>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</si>
  <si>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</si>
  <si>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</si>
  <si>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</si>
  <si>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dotacja celowa dla uczelni publicznej</t>
  </si>
  <si>
    <t>Plan 2010 r.          w złotych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</si>
  <si>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</si>
  <si>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</si>
  <si>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</si>
  <si>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</si>
  <si>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</si>
  <si>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</si>
  <si>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</si>
  <si>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</si>
  <si>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</si>
  <si>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</si>
  <si>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</si>
  <si>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</si>
  <si>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</si>
  <si>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</si>
  <si>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</si>
  <si>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Obiekty sportowe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</si>
  <si>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</si>
  <si>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</si>
  <si>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</si>
  <si>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</si>
  <si>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dotacja celowa na pomoc finansową udzielaną między jst na dofinans.własnych zadań inwestycyjnych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</si>
  <si>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</si>
  <si>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</si>
  <si>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</si>
  <si>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</si>
  <si>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</si>
  <si>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</si>
  <si>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</si>
  <si>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</si>
  <si>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</si>
  <si>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</si>
  <si>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</si>
  <si>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</si>
  <si>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</si>
  <si>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</si>
  <si>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0420,0470,0690, 2960)</t>
    </r>
  </si>
  <si>
    <t>odsetki od samorz.pap.wartościowych i kredytów</t>
  </si>
  <si>
    <t>4170</t>
  </si>
  <si>
    <t>Wykonanie planu rocznego w %</t>
  </si>
  <si>
    <t>Urzędy naczelnych organów władzy państwowej, kontroli i ochrony prawa oraz sądownictwa</t>
  </si>
  <si>
    <t>Wybory do rad gmin, rad powiatów i sejmików województw</t>
  </si>
  <si>
    <t>0960</t>
  </si>
  <si>
    <t>4380</t>
  </si>
  <si>
    <t>Usuwanie skutków klęsk żywiołowych</t>
  </si>
  <si>
    <t>PLAN DOCHODÓW I WYKONANIE za  2010 rok</t>
  </si>
  <si>
    <t>Wykonanie    za  2010r.  w złotych</t>
  </si>
  <si>
    <t>wykonanie za  2010r.</t>
  </si>
  <si>
    <t>Wykonanie za 2010r.   w złotych</t>
  </si>
  <si>
    <t>wykonanie za 2010 rok</t>
  </si>
  <si>
    <t>Urzędy Naczelnych organów władzy państwowej</t>
  </si>
  <si>
    <t>Wybory do rad gmin, rad powiatów</t>
  </si>
  <si>
    <t>otrzymane spadki, zapisy i darowizny w postaci pieniężnej</t>
  </si>
  <si>
    <t>dotacje celowe z budżetu państwa na realizację bieżących zadań własnych powiatu</t>
  </si>
  <si>
    <t>środki otrzymane od pozostałych jst na realizację zadań bieżących dla jedn.zalicz.do sektora finansów publicznych</t>
  </si>
  <si>
    <t>dotacja celowa otrzymana z tyt.pomocy finansowej udzielonej między jst na dofinansowanie własnych zadań inwest.</t>
  </si>
  <si>
    <t>środki  na dofinansowanie własnych inwestycji pozyskane z innych źródeł</t>
  </si>
  <si>
    <t>środki na dofinansowanie własnych zadań bieżących pozyskane z innych źródeł</t>
  </si>
  <si>
    <t>dotacje celowe z powiatu na zadania bieżące realizowane na podstawie porozumień między jst</t>
  </si>
  <si>
    <t>zakup usług obejmujących tłumaczenia</t>
  </si>
  <si>
    <t>opłaty za administrowanie i czynsze</t>
  </si>
  <si>
    <t>wpłaty jednostek na państwowy fundusz celowy</t>
  </si>
  <si>
    <t>składki na Fund. Emerytur Pomostowych</t>
  </si>
  <si>
    <t>różnice kursowe</t>
  </si>
  <si>
    <t>dotacja celowa na pomoc finansową między jst</t>
  </si>
  <si>
    <t>dotacja celowa przekazana gminie na zadania bieżące realizowane na podstawie porozumień miedzy jst</t>
  </si>
  <si>
    <t>dotacja celowa z budżetu na finansowanie prac remontowych i konserwatorskich obiektów zabytkowych</t>
  </si>
  <si>
    <t>Dotacje celowe w ramach programów finansowanych z udziałem środków europejskich</t>
  </si>
  <si>
    <t>Dotacje celowe otrzymane z tytułu pomocy finansowej udzielanej między jst na dofinansowanie własnych zadań</t>
  </si>
  <si>
    <t xml:space="preserve">       WYDATKI NA REALIZACJĘ PROGRAMÓW </t>
  </si>
  <si>
    <t>Z UDZIAŁEM ŚRODKÓW Z UE</t>
  </si>
  <si>
    <t>Nazwa projektu</t>
  </si>
  <si>
    <t>Informacja o realizacji projektu</t>
  </si>
  <si>
    <t>Jednostka realizująca projekt</t>
  </si>
  <si>
    <t>Starostwo Powiatowe</t>
  </si>
  <si>
    <t>630     63095</t>
  </si>
  <si>
    <t>801     80195</t>
  </si>
  <si>
    <t>Plan po zmianach</t>
  </si>
  <si>
    <t>PCPR</t>
  </si>
  <si>
    <t>Projekt "Scalenie gruntów we wsi Tarnów Bycki gm.Bytom Odrz. Wraz z zagospodarowaniem poscaleniowym"</t>
  </si>
  <si>
    <t>010     01005</t>
  </si>
  <si>
    <t>853      85395</t>
  </si>
  <si>
    <t>921     92195</t>
  </si>
  <si>
    <t>921      92195</t>
  </si>
  <si>
    <t>CKZiU ELEKTRYK</t>
  </si>
  <si>
    <t>Projekt "Modelowe zagle - polsko-saksońskie spotkanie integracyjne"</t>
  </si>
  <si>
    <t>Projekt "Przyroda Powiatu Nowosolskiego i Powiatu Gorlitz -polsko-saksońskie pogranicze w obiektywie"</t>
  </si>
  <si>
    <t>Projekt " Modernizacja i doposażenie infrastruktury dydaktycznej i warsztatowej w CKZiU ELEKTRYK"</t>
  </si>
  <si>
    <t xml:space="preserve">Plan pierwotny 2014r.      </t>
  </si>
  <si>
    <t>Projekt "Termomodernizacja ZSP NR 2 w Nowej Soli"</t>
  </si>
  <si>
    <t>801     80130     900      90019</t>
  </si>
  <si>
    <t>Projekt "Wspólne korzenie polsko-branderburskie młodzieżowe warsztaty filmowe"</t>
  </si>
  <si>
    <t>"Projekt "Nowroczne kolędowanie"</t>
  </si>
  <si>
    <t>Projekt "Offowa Moc krytyczna - polsko-niemieckie warsztaty krytyki filmowej połączone z transgraniczną wystawą sztuki alternatywnej"</t>
  </si>
  <si>
    <t>Projekt "Bzowe transgraniczne spotkania artystyczne"</t>
  </si>
  <si>
    <t xml:space="preserve">                                      Załącznik Nr 10</t>
  </si>
  <si>
    <t>Projekt "Wiedza z Elektryka - mój sukces zawodowy"</t>
  </si>
  <si>
    <t>Projekt "Leonardo da Vinci - europejskie praktyki gwarantem sukcesu zawodowego"</t>
  </si>
  <si>
    <t>Projekt "Rozwój i upowszechnianie aktywnej integracji przez PCPR"</t>
  </si>
  <si>
    <t>projekt zakończony</t>
  </si>
  <si>
    <t>wykonanie za 2014 rok (czwarta cyfra paragrafu 3, 4, 7, 9)</t>
  </si>
  <si>
    <t xml:space="preserve">Wykonanie  za  2014r.  </t>
  </si>
  <si>
    <t>Projekt "Prezentacja polskiej i europejskiej kultury ludowej"</t>
  </si>
  <si>
    <t>926     92695</t>
  </si>
  <si>
    <t>Projekt "Turystyka integruje młodzież"</t>
  </si>
  <si>
    <t>Projekt "Leonardo da Vinci - zagraniczne doświadczenie zawodowe podporą kształcenia zawodowego"</t>
  </si>
  <si>
    <t>Projekt "Futbol - piłka nożna - międzynarodowy turniej piłkarski"</t>
  </si>
  <si>
    <t>Projekt "Pociąg do turystyki - polsko-saksońskie poznawanie turystki kombinowanej"</t>
  </si>
  <si>
    <t>Projekt "Viadrus - dąb co na rzekę spogląda - polsko-niemieckie spotkania nad Odrą"</t>
  </si>
  <si>
    <t>Projekt " Mały festiwal twórczości ludowej na pograniczu polsko-branderburskim"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</si>
</sst>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0" fontId="2" fillId="0" borderId="1" xfId="0" applyNumberFormat="1" applyFont="1" applyBorder="1" applyAlignment="1">
      <alignment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3" xfId="0" applyBorder="1" applyAlignment="1">
      <alignment vertical="justify" wrapText="1"/>
    </xf>
    <xf numFmtId="10" fontId="0" fillId="0" borderId="4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0" fillId="0" borderId="6" xfId="0" applyNumberFormat="1" applyBorder="1" applyAlignment="1">
      <alignment horizontal="right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0" fontId="0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3"/>
  <sheetViews>
    <sheetView workbookViewId="0" topLeftCell="AU1">
      <selection activeCell="BI5" sqref="BI5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6.57421875" style="0" customWidth="1"/>
    <col min="8" max="9" width="11.7109375" style="0" bestFit="1" customWidth="1"/>
    <col min="10" max="10" width="10.140625" style="0" bestFit="1" customWidth="1"/>
    <col min="11" max="11" width="11.71093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5" width="11.7109375" style="0" bestFit="1" customWidth="1"/>
    <col min="36" max="36" width="10.140625" style="0" bestFit="1" customWidth="1"/>
    <col min="37" max="37" width="10.4218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2.8515625" style="0" customWidth="1"/>
    <col min="56" max="57" width="11.71093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9.28125" style="0" bestFit="1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7" width="10.140625" style="0" bestFit="1" customWidth="1"/>
    <col min="78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1.7109375" style="0" bestFit="1" customWidth="1"/>
  </cols>
  <sheetData>
    <row r="1" spans="1:91" ht="12.75">
      <c r="A1" s="73"/>
      <c r="B1" s="74" t="s">
        <v>177</v>
      </c>
      <c r="C1" s="75" t="s">
        <v>178</v>
      </c>
      <c r="D1" s="74" t="s">
        <v>177</v>
      </c>
      <c r="E1" s="75" t="s">
        <v>178</v>
      </c>
      <c r="F1" s="74" t="s">
        <v>177</v>
      </c>
      <c r="G1" s="75" t="s">
        <v>178</v>
      </c>
      <c r="H1" s="74" t="s">
        <v>177</v>
      </c>
      <c r="I1" s="75" t="s">
        <v>178</v>
      </c>
      <c r="J1" s="74" t="s">
        <v>177</v>
      </c>
      <c r="K1" s="75" t="s">
        <v>178</v>
      </c>
      <c r="L1" s="74" t="s">
        <v>177</v>
      </c>
      <c r="M1" s="75" t="s">
        <v>178</v>
      </c>
      <c r="N1" s="74" t="s">
        <v>177</v>
      </c>
      <c r="O1" s="75" t="s">
        <v>178</v>
      </c>
      <c r="P1" s="74" t="s">
        <v>177</v>
      </c>
      <c r="Q1" s="75" t="s">
        <v>178</v>
      </c>
      <c r="R1" s="74" t="s">
        <v>177</v>
      </c>
      <c r="S1" s="75" t="s">
        <v>178</v>
      </c>
      <c r="T1" s="74" t="s">
        <v>177</v>
      </c>
      <c r="U1" s="75" t="s">
        <v>178</v>
      </c>
      <c r="V1" s="74" t="s">
        <v>177</v>
      </c>
      <c r="W1" s="75" t="s">
        <v>178</v>
      </c>
      <c r="X1" s="74" t="s">
        <v>177</v>
      </c>
      <c r="Y1" s="75" t="s">
        <v>178</v>
      </c>
      <c r="Z1" s="74" t="s">
        <v>177</v>
      </c>
      <c r="AA1" s="75" t="s">
        <v>178</v>
      </c>
      <c r="AB1" s="74" t="s">
        <v>177</v>
      </c>
      <c r="AC1" s="75" t="s">
        <v>178</v>
      </c>
      <c r="AD1" s="74" t="s">
        <v>177</v>
      </c>
      <c r="AE1" s="75" t="s">
        <v>178</v>
      </c>
      <c r="AF1" s="74" t="s">
        <v>177</v>
      </c>
      <c r="AG1" s="75" t="s">
        <v>178</v>
      </c>
      <c r="AH1" s="74" t="s">
        <v>177</v>
      </c>
      <c r="AI1" s="75" t="s">
        <v>178</v>
      </c>
      <c r="AJ1" s="74" t="s">
        <v>177</v>
      </c>
      <c r="AK1" s="75" t="s">
        <v>178</v>
      </c>
      <c r="AL1" s="74" t="s">
        <v>177</v>
      </c>
      <c r="AM1" s="75" t="s">
        <v>178</v>
      </c>
      <c r="AN1" s="74" t="s">
        <v>177</v>
      </c>
      <c r="AO1" s="75" t="s">
        <v>178</v>
      </c>
      <c r="AP1" s="74" t="s">
        <v>177</v>
      </c>
      <c r="AQ1" s="75" t="s">
        <v>178</v>
      </c>
      <c r="AR1" s="74" t="s">
        <v>177</v>
      </c>
      <c r="AS1" s="75" t="s">
        <v>178</v>
      </c>
      <c r="AT1" s="74" t="s">
        <v>177</v>
      </c>
      <c r="AU1" s="75" t="s">
        <v>178</v>
      </c>
      <c r="AV1" s="74" t="s">
        <v>177</v>
      </c>
      <c r="AW1" s="75" t="s">
        <v>178</v>
      </c>
      <c r="AX1" s="74" t="s">
        <v>177</v>
      </c>
      <c r="AY1" s="75" t="s">
        <v>178</v>
      </c>
      <c r="AZ1" s="74" t="s">
        <v>177</v>
      </c>
      <c r="BA1" s="75" t="s">
        <v>178</v>
      </c>
      <c r="BB1" s="74" t="s">
        <v>177</v>
      </c>
      <c r="BC1" s="75" t="s">
        <v>178</v>
      </c>
      <c r="BD1" s="74" t="s">
        <v>177</v>
      </c>
      <c r="BE1" s="75" t="s">
        <v>178</v>
      </c>
      <c r="BF1" s="74" t="s">
        <v>177</v>
      </c>
      <c r="BG1" s="75" t="s">
        <v>178</v>
      </c>
      <c r="BH1" s="74" t="s">
        <v>177</v>
      </c>
      <c r="BI1" s="75" t="s">
        <v>178</v>
      </c>
      <c r="BJ1" s="74" t="s">
        <v>177</v>
      </c>
      <c r="BK1" s="75" t="s">
        <v>178</v>
      </c>
      <c r="BL1" s="74" t="s">
        <v>177</v>
      </c>
      <c r="BM1" s="75" t="s">
        <v>178</v>
      </c>
      <c r="BN1" s="74" t="s">
        <v>177</v>
      </c>
      <c r="BO1" s="75" t="s">
        <v>178</v>
      </c>
      <c r="BP1" s="74" t="s">
        <v>177</v>
      </c>
      <c r="BQ1" s="75" t="s">
        <v>178</v>
      </c>
      <c r="BR1" s="74" t="s">
        <v>177</v>
      </c>
      <c r="BS1" s="75" t="s">
        <v>178</v>
      </c>
      <c r="BT1" s="74" t="s">
        <v>177</v>
      </c>
      <c r="BU1" s="75" t="s">
        <v>178</v>
      </c>
      <c r="BV1" s="74" t="s">
        <v>177</v>
      </c>
      <c r="BW1" s="75" t="s">
        <v>178</v>
      </c>
      <c r="BX1" s="74" t="s">
        <v>177</v>
      </c>
      <c r="BY1" s="75" t="s">
        <v>178</v>
      </c>
      <c r="BZ1" s="74" t="s">
        <v>177</v>
      </c>
      <c r="CA1" s="75" t="s">
        <v>178</v>
      </c>
      <c r="CB1" s="74" t="s">
        <v>177</v>
      </c>
      <c r="CC1" s="75" t="s">
        <v>178</v>
      </c>
      <c r="CD1" s="74" t="s">
        <v>177</v>
      </c>
      <c r="CE1" s="75" t="s">
        <v>178</v>
      </c>
      <c r="CF1" s="74" t="s">
        <v>177</v>
      </c>
      <c r="CG1" s="75" t="s">
        <v>178</v>
      </c>
      <c r="CH1" s="74" t="s">
        <v>177</v>
      </c>
      <c r="CI1" s="73" t="s">
        <v>178</v>
      </c>
      <c r="CJ1" s="74" t="s">
        <v>177</v>
      </c>
      <c r="CK1" s="73" t="s">
        <v>178</v>
      </c>
      <c r="CL1" s="47" t="s">
        <v>177</v>
      </c>
      <c r="CM1" s="47" t="s">
        <v>178</v>
      </c>
    </row>
    <row r="2" spans="1:91" ht="12.75">
      <c r="A2" s="73" t="s">
        <v>179</v>
      </c>
      <c r="B2" s="165">
        <v>420</v>
      </c>
      <c r="C2" s="166"/>
      <c r="D2" s="165">
        <v>470</v>
      </c>
      <c r="E2" s="166"/>
      <c r="F2" s="165">
        <v>690</v>
      </c>
      <c r="G2" s="166"/>
      <c r="H2" s="165">
        <v>830</v>
      </c>
      <c r="I2" s="166"/>
      <c r="J2" s="165">
        <v>750</v>
      </c>
      <c r="K2" s="166"/>
      <c r="L2" s="165">
        <v>840</v>
      </c>
      <c r="M2" s="166"/>
      <c r="N2" s="165">
        <v>920</v>
      </c>
      <c r="O2" s="166"/>
      <c r="P2" s="165">
        <v>970</v>
      </c>
      <c r="Q2" s="166"/>
      <c r="R2" s="165">
        <v>570</v>
      </c>
      <c r="S2" s="166"/>
      <c r="T2" s="165">
        <v>770</v>
      </c>
      <c r="U2" s="166"/>
      <c r="V2" s="165">
        <v>870</v>
      </c>
      <c r="W2" s="166"/>
      <c r="X2" s="165">
        <v>910</v>
      </c>
      <c r="Y2" s="166"/>
      <c r="Z2" s="165">
        <v>2380</v>
      </c>
      <c r="AA2" s="166"/>
      <c r="AB2" s="165">
        <v>2980</v>
      </c>
      <c r="AC2" s="166"/>
      <c r="AD2" s="165">
        <v>2360</v>
      </c>
      <c r="AE2" s="166"/>
      <c r="AF2" s="165">
        <v>2130</v>
      </c>
      <c r="AG2" s="166"/>
      <c r="AH2" s="165">
        <v>2110</v>
      </c>
      <c r="AI2" s="166"/>
      <c r="AJ2" s="165">
        <v>6410</v>
      </c>
      <c r="AK2" s="166"/>
      <c r="AL2" s="165">
        <v>6610</v>
      </c>
      <c r="AM2" s="166"/>
      <c r="AN2" s="165">
        <v>2310</v>
      </c>
      <c r="AO2" s="166"/>
      <c r="AP2" s="165">
        <v>2320</v>
      </c>
      <c r="AQ2" s="166"/>
      <c r="AR2" s="165" t="s">
        <v>180</v>
      </c>
      <c r="AS2" s="166"/>
      <c r="AT2" s="165" t="s">
        <v>181</v>
      </c>
      <c r="AU2" s="166"/>
      <c r="AV2" s="165" t="s">
        <v>182</v>
      </c>
      <c r="AW2" s="166"/>
      <c r="AX2" s="167" t="s">
        <v>183</v>
      </c>
      <c r="AY2" s="168"/>
      <c r="AZ2" s="165">
        <v>2460</v>
      </c>
      <c r="BA2" s="166"/>
      <c r="BB2" s="165">
        <v>6300</v>
      </c>
      <c r="BC2" s="166"/>
      <c r="BD2" s="165">
        <v>6430</v>
      </c>
      <c r="BE2" s="166"/>
      <c r="BF2" s="165" t="s">
        <v>184</v>
      </c>
      <c r="BG2" s="166"/>
      <c r="BH2" s="165" t="s">
        <v>185</v>
      </c>
      <c r="BI2" s="166"/>
      <c r="BJ2" s="165">
        <v>2710</v>
      </c>
      <c r="BK2" s="166"/>
      <c r="BL2" s="165">
        <v>2390</v>
      </c>
      <c r="BM2" s="166"/>
      <c r="BN2" s="165">
        <v>680</v>
      </c>
      <c r="BO2" s="166"/>
      <c r="BP2" s="165">
        <v>580</v>
      </c>
      <c r="BQ2" s="166"/>
      <c r="BR2" s="165">
        <v>960</v>
      </c>
      <c r="BS2" s="166"/>
      <c r="BT2" s="165">
        <v>8510</v>
      </c>
      <c r="BU2" s="166"/>
      <c r="BV2" s="165">
        <v>6280</v>
      </c>
      <c r="BW2" s="166"/>
      <c r="BX2" s="165">
        <v>2690</v>
      </c>
      <c r="BY2" s="166"/>
      <c r="BZ2" s="165">
        <v>10</v>
      </c>
      <c r="CA2" s="166"/>
      <c r="CB2" s="165">
        <v>20</v>
      </c>
      <c r="CC2" s="166"/>
      <c r="CD2" s="165">
        <v>2920</v>
      </c>
      <c r="CE2" s="166"/>
      <c r="CF2" s="165">
        <v>290</v>
      </c>
      <c r="CG2" s="166"/>
      <c r="CH2" s="165">
        <v>2920</v>
      </c>
      <c r="CI2" s="169"/>
      <c r="CJ2" s="165" t="s">
        <v>374</v>
      </c>
      <c r="CK2" s="169"/>
      <c r="CL2" s="7" t="s">
        <v>277</v>
      </c>
      <c r="CM2" s="7"/>
    </row>
    <row r="3" spans="1:91" ht="12.75">
      <c r="A3" s="73" t="s">
        <v>186</v>
      </c>
      <c r="B3" s="76">
        <v>1500000</v>
      </c>
      <c r="C3" s="77">
        <v>1579963.96</v>
      </c>
      <c r="D3" s="76">
        <v>330</v>
      </c>
      <c r="E3" s="77">
        <v>330.01</v>
      </c>
      <c r="F3" s="76">
        <v>700000</v>
      </c>
      <c r="G3" s="77">
        <v>836120.79</v>
      </c>
      <c r="H3" s="76">
        <v>193165</v>
      </c>
      <c r="I3" s="77">
        <v>155794.57</v>
      </c>
      <c r="J3" s="76">
        <v>130000</v>
      </c>
      <c r="K3" s="77">
        <v>136804.35</v>
      </c>
      <c r="L3" s="76">
        <v>300</v>
      </c>
      <c r="M3" s="77">
        <v>0</v>
      </c>
      <c r="N3" s="76">
        <v>1460</v>
      </c>
      <c r="O3" s="77">
        <v>1664.31</v>
      </c>
      <c r="P3" s="76">
        <v>14808</v>
      </c>
      <c r="Q3" s="77">
        <v>14808</v>
      </c>
      <c r="R3" s="76"/>
      <c r="S3" s="77"/>
      <c r="T3" s="76">
        <v>34151</v>
      </c>
      <c r="U3" s="77">
        <v>32825.55</v>
      </c>
      <c r="V3" s="76"/>
      <c r="W3" s="77"/>
      <c r="X3" s="76">
        <v>0</v>
      </c>
      <c r="Y3" s="77">
        <v>3732.89</v>
      </c>
      <c r="Z3" s="76">
        <v>116</v>
      </c>
      <c r="AA3" s="77">
        <v>116</v>
      </c>
      <c r="AB3" s="76"/>
      <c r="AC3" s="77"/>
      <c r="AD3" s="76">
        <v>402000</v>
      </c>
      <c r="AE3" s="77">
        <v>332471</v>
      </c>
      <c r="AF3" s="76">
        <v>6584040</v>
      </c>
      <c r="AG3" s="77">
        <v>6584040</v>
      </c>
      <c r="AH3" s="76">
        <v>35000</v>
      </c>
      <c r="AI3" s="77">
        <v>34392</v>
      </c>
      <c r="AJ3" s="76">
        <v>470000</v>
      </c>
      <c r="AK3" s="77">
        <v>470000</v>
      </c>
      <c r="AL3" s="76"/>
      <c r="AM3" s="77"/>
      <c r="AN3" s="76"/>
      <c r="AO3" s="77"/>
      <c r="AP3" s="76">
        <v>135808</v>
      </c>
      <c r="AQ3" s="77">
        <v>140628</v>
      </c>
      <c r="AR3" s="76"/>
      <c r="AS3" s="77"/>
      <c r="AT3" s="76">
        <v>2476</v>
      </c>
      <c r="AU3" s="77">
        <v>2476</v>
      </c>
      <c r="AV3" s="76">
        <v>158662</v>
      </c>
      <c r="AW3" s="77">
        <v>158662</v>
      </c>
      <c r="AX3" s="76"/>
      <c r="AY3" s="77"/>
      <c r="AZ3" s="76">
        <v>175000</v>
      </c>
      <c r="BA3" s="77">
        <v>174852.07</v>
      </c>
      <c r="BB3" s="76">
        <v>1245432</v>
      </c>
      <c r="BC3" s="77">
        <v>795413.57</v>
      </c>
      <c r="BD3" s="76">
        <v>2094217</v>
      </c>
      <c r="BE3" s="77">
        <v>2094217</v>
      </c>
      <c r="BF3" s="76"/>
      <c r="BG3" s="77"/>
      <c r="BH3" s="76">
        <v>62650</v>
      </c>
      <c r="BI3" s="77">
        <v>34009</v>
      </c>
      <c r="BJ3" s="76">
        <v>8400</v>
      </c>
      <c r="BK3" s="77">
        <v>8400</v>
      </c>
      <c r="BL3" s="76"/>
      <c r="BM3" s="77"/>
      <c r="BN3" s="76">
        <v>3493</v>
      </c>
      <c r="BO3" s="77">
        <v>7134.61</v>
      </c>
      <c r="BP3" s="76"/>
      <c r="BQ3" s="77"/>
      <c r="BR3" s="76">
        <v>0</v>
      </c>
      <c r="BS3" s="77">
        <v>10000</v>
      </c>
      <c r="BT3" s="76"/>
      <c r="BU3" s="77"/>
      <c r="BV3" s="76"/>
      <c r="BW3" s="77"/>
      <c r="BX3" s="76">
        <v>632300</v>
      </c>
      <c r="BY3" s="77">
        <v>632300</v>
      </c>
      <c r="BZ3" s="76">
        <v>7500000</v>
      </c>
      <c r="CA3" s="77">
        <v>7863855</v>
      </c>
      <c r="CB3" s="76">
        <v>300000</v>
      </c>
      <c r="CC3" s="77">
        <v>327411.11</v>
      </c>
      <c r="CD3" s="76">
        <v>26781747</v>
      </c>
      <c r="CE3" s="76">
        <v>26781747</v>
      </c>
      <c r="CF3" s="76"/>
      <c r="CG3" s="76"/>
      <c r="CH3" s="76"/>
      <c r="CI3" s="76"/>
      <c r="CJ3" s="76">
        <v>2099015</v>
      </c>
      <c r="CK3" s="76">
        <v>2039780.48</v>
      </c>
      <c r="CL3" s="79">
        <v>320166</v>
      </c>
      <c r="CM3" s="79">
        <v>68487.67</v>
      </c>
    </row>
    <row r="4" spans="1:91" ht="12.75">
      <c r="A4" s="73"/>
      <c r="B4" s="76"/>
      <c r="C4" s="77"/>
      <c r="D4" s="76"/>
      <c r="E4" s="77"/>
      <c r="F4" s="76">
        <v>2360</v>
      </c>
      <c r="G4" s="77">
        <v>2310</v>
      </c>
      <c r="H4" s="76">
        <v>2000</v>
      </c>
      <c r="I4" s="77">
        <v>1764</v>
      </c>
      <c r="J4" s="76">
        <v>70200</v>
      </c>
      <c r="K4" s="77">
        <v>66936.56</v>
      </c>
      <c r="L4" s="76"/>
      <c r="M4" s="77"/>
      <c r="N4" s="76">
        <v>67147</v>
      </c>
      <c r="O4" s="77">
        <v>145208.43</v>
      </c>
      <c r="P4" s="76">
        <v>96255</v>
      </c>
      <c r="Q4" s="77">
        <v>96255</v>
      </c>
      <c r="R4" s="76"/>
      <c r="S4" s="77"/>
      <c r="T4" s="76"/>
      <c r="U4" s="77"/>
      <c r="V4" s="76"/>
      <c r="W4" s="77"/>
      <c r="X4" s="76">
        <v>30</v>
      </c>
      <c r="Y4" s="77">
        <v>29.38</v>
      </c>
      <c r="Z4" s="76"/>
      <c r="AA4" s="77"/>
      <c r="AB4" s="76"/>
      <c r="AC4" s="77"/>
      <c r="AD4" s="76">
        <v>550</v>
      </c>
      <c r="AE4" s="77">
        <v>1007.17</v>
      </c>
      <c r="AF4" s="76">
        <v>55423</v>
      </c>
      <c r="AG4" s="77">
        <v>55422.82</v>
      </c>
      <c r="AH4" s="76">
        <v>329702</v>
      </c>
      <c r="AI4" s="77">
        <v>329675.9</v>
      </c>
      <c r="AJ4" s="76"/>
      <c r="AK4" s="77"/>
      <c r="AL4" s="76"/>
      <c r="AM4" s="77"/>
      <c r="AN4" s="76"/>
      <c r="AO4" s="77"/>
      <c r="AP4" s="76">
        <v>173584</v>
      </c>
      <c r="AQ4" s="77">
        <v>158954.37</v>
      </c>
      <c r="AR4" s="76"/>
      <c r="AS4" s="77"/>
      <c r="AT4" s="76"/>
      <c r="AU4" s="76"/>
      <c r="AV4" s="76"/>
      <c r="AW4" s="77"/>
      <c r="AX4" s="76"/>
      <c r="AY4" s="77"/>
      <c r="AZ4" s="76"/>
      <c r="BA4" s="77"/>
      <c r="BB4" s="76">
        <v>333000</v>
      </c>
      <c r="BC4" s="77">
        <v>333000</v>
      </c>
      <c r="BD4" s="76">
        <v>500000</v>
      </c>
      <c r="BE4" s="76">
        <v>500000</v>
      </c>
      <c r="BF4" s="76"/>
      <c r="BG4" s="77"/>
      <c r="BH4" s="76">
        <v>5511</v>
      </c>
      <c r="BI4" s="77">
        <v>5511</v>
      </c>
      <c r="BJ4" s="76">
        <v>4140</v>
      </c>
      <c r="BK4" s="77">
        <v>4140</v>
      </c>
      <c r="BL4" s="76"/>
      <c r="BM4" s="77"/>
      <c r="BN4" s="76">
        <v>0</v>
      </c>
      <c r="BO4" s="77">
        <v>1304.9</v>
      </c>
      <c r="BP4" s="76"/>
      <c r="BQ4" s="77"/>
      <c r="BR4" s="76"/>
      <c r="BS4" s="77"/>
      <c r="BT4" s="76"/>
      <c r="BU4" s="77"/>
      <c r="BV4" s="76"/>
      <c r="BW4" s="77"/>
      <c r="BX4" s="76"/>
      <c r="BY4" s="77"/>
      <c r="BZ4" s="76"/>
      <c r="CA4" s="77"/>
      <c r="CB4" s="76"/>
      <c r="CC4" s="77"/>
      <c r="CD4" s="76">
        <v>10780132</v>
      </c>
      <c r="CE4" s="77">
        <v>10780132</v>
      </c>
      <c r="CF4" s="76"/>
      <c r="CG4" s="77"/>
      <c r="CH4" s="76"/>
      <c r="CI4" s="96"/>
      <c r="CJ4" s="76">
        <v>2290900</v>
      </c>
      <c r="CK4" s="96">
        <v>1197705.23</v>
      </c>
      <c r="CL4" s="79">
        <v>14759</v>
      </c>
      <c r="CM4" s="79">
        <v>2411.36</v>
      </c>
    </row>
    <row r="5" spans="1:91" ht="12.75">
      <c r="A5" s="73"/>
      <c r="B5" s="76"/>
      <c r="C5" s="77"/>
      <c r="D5" s="76"/>
      <c r="E5" s="77"/>
      <c r="F5" s="76">
        <v>1000</v>
      </c>
      <c r="G5" s="77">
        <v>783</v>
      </c>
      <c r="H5" s="76">
        <v>85000</v>
      </c>
      <c r="I5" s="77">
        <v>69092</v>
      </c>
      <c r="J5" s="76">
        <v>178000</v>
      </c>
      <c r="K5" s="77">
        <v>178326.26</v>
      </c>
      <c r="L5" s="76"/>
      <c r="M5" s="77"/>
      <c r="N5" s="76">
        <v>200</v>
      </c>
      <c r="O5" s="77">
        <v>12.8</v>
      </c>
      <c r="P5" s="76">
        <v>58000</v>
      </c>
      <c r="Q5" s="77">
        <v>94182.1</v>
      </c>
      <c r="R5" s="76"/>
      <c r="S5" s="77"/>
      <c r="T5" s="76"/>
      <c r="U5" s="77"/>
      <c r="V5" s="76"/>
      <c r="W5" s="77"/>
      <c r="X5" s="76"/>
      <c r="Y5" s="77"/>
      <c r="Z5" s="76"/>
      <c r="AA5" s="77"/>
      <c r="AB5" s="76"/>
      <c r="AC5" s="77"/>
      <c r="AD5" s="76"/>
      <c r="AE5" s="77"/>
      <c r="AF5" s="76">
        <v>6000</v>
      </c>
      <c r="AG5" s="77">
        <v>6000</v>
      </c>
      <c r="AH5" s="76">
        <v>105000</v>
      </c>
      <c r="AI5" s="77">
        <v>104999.7</v>
      </c>
      <c r="AJ5" s="76"/>
      <c r="AK5" s="77"/>
      <c r="AL5" s="76"/>
      <c r="AM5" s="77"/>
      <c r="AN5" s="76"/>
      <c r="AO5" s="77"/>
      <c r="AP5" s="76">
        <v>40000</v>
      </c>
      <c r="AQ5" s="77">
        <v>36000</v>
      </c>
      <c r="AR5" s="76"/>
      <c r="AS5" s="77"/>
      <c r="AT5" s="76"/>
      <c r="AU5" s="77"/>
      <c r="AV5" s="76"/>
      <c r="AW5" s="77"/>
      <c r="AX5" s="76"/>
      <c r="AY5" s="77"/>
      <c r="AZ5" s="76"/>
      <c r="BA5" s="77"/>
      <c r="BB5" s="76"/>
      <c r="BC5" s="77"/>
      <c r="BD5" s="76"/>
      <c r="BE5" s="77"/>
      <c r="BF5" s="76"/>
      <c r="BG5" s="77"/>
      <c r="BH5" s="76">
        <v>95711</v>
      </c>
      <c r="BI5" s="77">
        <v>97167.05</v>
      </c>
      <c r="BJ5" s="76"/>
      <c r="BK5" s="77"/>
      <c r="BL5" s="76"/>
      <c r="BM5" s="77"/>
      <c r="BN5" s="76"/>
      <c r="BO5" s="77"/>
      <c r="BP5" s="76"/>
      <c r="BQ5" s="77"/>
      <c r="BR5" s="76"/>
      <c r="BS5" s="77"/>
      <c r="BT5" s="76"/>
      <c r="BU5" s="77"/>
      <c r="BV5" s="76"/>
      <c r="BW5" s="77"/>
      <c r="BX5" s="76"/>
      <c r="BY5" s="77"/>
      <c r="BZ5" s="76"/>
      <c r="CA5" s="77"/>
      <c r="CB5" s="76"/>
      <c r="CC5" s="77"/>
      <c r="CD5" s="113">
        <v>535140</v>
      </c>
      <c r="CE5" s="114">
        <v>535140</v>
      </c>
      <c r="CF5" s="76"/>
      <c r="CG5" s="77"/>
      <c r="CH5" s="76"/>
      <c r="CI5" s="96"/>
      <c r="CJ5" s="76">
        <v>1642000</v>
      </c>
      <c r="CK5" s="96">
        <v>0</v>
      </c>
      <c r="CL5" s="79">
        <v>1603190</v>
      </c>
      <c r="CM5" s="79">
        <v>1565429.13</v>
      </c>
    </row>
    <row r="6" spans="1:91" ht="12.75">
      <c r="A6" s="73"/>
      <c r="B6" s="76"/>
      <c r="C6" s="77"/>
      <c r="D6" s="76"/>
      <c r="E6" s="77"/>
      <c r="F6" s="76">
        <v>45213</v>
      </c>
      <c r="G6" s="77">
        <v>47946.36</v>
      </c>
      <c r="H6" s="76">
        <v>1259</v>
      </c>
      <c r="I6" s="77">
        <v>1259</v>
      </c>
      <c r="J6" s="76">
        <v>105534</v>
      </c>
      <c r="K6" s="77">
        <v>110324.94</v>
      </c>
      <c r="L6" s="76"/>
      <c r="M6" s="77"/>
      <c r="N6" s="76">
        <v>500</v>
      </c>
      <c r="O6" s="77">
        <v>79.41</v>
      </c>
      <c r="P6" s="76">
        <v>945566</v>
      </c>
      <c r="Q6" s="77">
        <v>1182054.2</v>
      </c>
      <c r="R6" s="76"/>
      <c r="S6" s="77"/>
      <c r="T6" s="76"/>
      <c r="U6" s="77"/>
      <c r="V6" s="76"/>
      <c r="W6" s="77"/>
      <c r="X6" s="76"/>
      <c r="Y6" s="77"/>
      <c r="Z6" s="76"/>
      <c r="AA6" s="77"/>
      <c r="AB6" s="76"/>
      <c r="AC6" s="77"/>
      <c r="AD6" s="76"/>
      <c r="AE6" s="77"/>
      <c r="AF6" s="76">
        <v>1584</v>
      </c>
      <c r="AG6" s="77">
        <v>1188</v>
      </c>
      <c r="AH6" s="76">
        <v>130000</v>
      </c>
      <c r="AI6" s="77">
        <v>130000</v>
      </c>
      <c r="AJ6" s="76"/>
      <c r="AK6" s="77"/>
      <c r="AL6" s="76"/>
      <c r="AM6" s="77"/>
      <c r="AN6" s="76"/>
      <c r="AO6" s="77"/>
      <c r="AP6" s="76"/>
      <c r="AQ6" s="77"/>
      <c r="AR6" s="76"/>
      <c r="AS6" s="77"/>
      <c r="AT6" s="76"/>
      <c r="AU6" s="77"/>
      <c r="AV6" s="76"/>
      <c r="AW6" s="77"/>
      <c r="AX6" s="76"/>
      <c r="AY6" s="77"/>
      <c r="AZ6" s="76"/>
      <c r="BA6" s="77"/>
      <c r="BB6" s="76"/>
      <c r="BC6" s="77"/>
      <c r="BD6" s="76"/>
      <c r="BE6" s="77"/>
      <c r="BF6" s="76"/>
      <c r="BG6" s="77"/>
      <c r="BH6" s="76">
        <v>61240</v>
      </c>
      <c r="BI6" s="77">
        <v>61058.17</v>
      </c>
      <c r="BJ6" s="76"/>
      <c r="BK6" s="77"/>
      <c r="BL6" s="76"/>
      <c r="BM6" s="77"/>
      <c r="BN6" s="76"/>
      <c r="BO6" s="77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76"/>
      <c r="CA6" s="77"/>
      <c r="CB6" s="76"/>
      <c r="CC6" s="77"/>
      <c r="CD6" s="76"/>
      <c r="CE6" s="77"/>
      <c r="CF6" s="76"/>
      <c r="CG6" s="77"/>
      <c r="CH6" s="76"/>
      <c r="CI6" s="96"/>
      <c r="CJ6" s="76">
        <v>17000</v>
      </c>
      <c r="CK6" s="96">
        <v>17000</v>
      </c>
      <c r="CL6" s="79">
        <v>85501</v>
      </c>
      <c r="CM6" s="79">
        <v>82942.98</v>
      </c>
    </row>
    <row r="7" spans="1:91" ht="12.75">
      <c r="A7" s="73"/>
      <c r="B7" s="76"/>
      <c r="C7" s="77"/>
      <c r="D7" s="76"/>
      <c r="E7" s="77"/>
      <c r="F7" s="76">
        <v>0</v>
      </c>
      <c r="G7" s="77">
        <v>70.4</v>
      </c>
      <c r="H7" s="76">
        <v>205200</v>
      </c>
      <c r="I7" s="77">
        <v>221002.27</v>
      </c>
      <c r="J7" s="76">
        <v>2236</v>
      </c>
      <c r="K7" s="77">
        <v>2394.15</v>
      </c>
      <c r="L7" s="76"/>
      <c r="M7" s="77"/>
      <c r="N7" s="76"/>
      <c r="O7" s="77"/>
      <c r="P7" s="76">
        <v>7777</v>
      </c>
      <c r="Q7" s="77">
        <v>7039.79</v>
      </c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>
        <v>138700</v>
      </c>
      <c r="AG7" s="77">
        <v>138700</v>
      </c>
      <c r="AH7" s="76">
        <v>20000</v>
      </c>
      <c r="AI7" s="77">
        <v>20000</v>
      </c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>
        <v>7900</v>
      </c>
      <c r="BI7" s="77">
        <v>0</v>
      </c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76"/>
      <c r="CA7" s="77"/>
      <c r="CB7" s="76"/>
      <c r="CC7" s="77"/>
      <c r="CD7" s="76"/>
      <c r="CE7" s="77"/>
      <c r="CF7" s="76"/>
      <c r="CG7" s="77"/>
      <c r="CH7" s="76"/>
      <c r="CI7" s="96"/>
      <c r="CJ7" s="76"/>
      <c r="CK7" s="96"/>
      <c r="CL7" s="79"/>
      <c r="CM7" s="79"/>
    </row>
    <row r="8" spans="1:91" ht="12.75">
      <c r="A8" s="73"/>
      <c r="B8" s="76"/>
      <c r="C8" s="77"/>
      <c r="D8" s="76"/>
      <c r="E8" s="77"/>
      <c r="F8" s="76">
        <v>167421</v>
      </c>
      <c r="G8" s="77">
        <v>164361.25</v>
      </c>
      <c r="H8" s="76">
        <v>29500</v>
      </c>
      <c r="I8" s="77">
        <v>27770</v>
      </c>
      <c r="J8" s="76">
        <v>9000</v>
      </c>
      <c r="K8" s="77">
        <v>7886.8</v>
      </c>
      <c r="L8" s="76"/>
      <c r="M8" s="77"/>
      <c r="N8" s="76"/>
      <c r="O8" s="77"/>
      <c r="P8" s="76">
        <v>31128</v>
      </c>
      <c r="Q8" s="77">
        <v>42694.93</v>
      </c>
      <c r="R8" s="76"/>
      <c r="S8" s="77"/>
      <c r="T8" s="76"/>
      <c r="U8" s="77"/>
      <c r="V8" s="76"/>
      <c r="W8" s="77"/>
      <c r="X8" s="76"/>
      <c r="Y8" s="77"/>
      <c r="Z8" s="76"/>
      <c r="AA8" s="77"/>
      <c r="AB8" s="76"/>
      <c r="AC8" s="77"/>
      <c r="AD8" s="76"/>
      <c r="AE8" s="77"/>
      <c r="AF8" s="76">
        <v>3000</v>
      </c>
      <c r="AG8" s="77">
        <v>3000</v>
      </c>
      <c r="AH8" s="76">
        <v>349000</v>
      </c>
      <c r="AI8" s="77">
        <v>348997.79</v>
      </c>
      <c r="AJ8" s="76"/>
      <c r="AK8" s="77"/>
      <c r="AL8" s="76"/>
      <c r="AM8" s="77"/>
      <c r="AN8" s="76"/>
      <c r="AO8" s="77"/>
      <c r="AP8" s="76"/>
      <c r="AQ8" s="77"/>
      <c r="AR8" s="76"/>
      <c r="AS8" s="77"/>
      <c r="AT8" s="76"/>
      <c r="AU8" s="77"/>
      <c r="AV8" s="76"/>
      <c r="AW8" s="77"/>
      <c r="AX8" s="76"/>
      <c r="AY8" s="77"/>
      <c r="AZ8" s="76"/>
      <c r="BA8" s="77"/>
      <c r="BB8" s="76"/>
      <c r="BC8" s="77"/>
      <c r="BD8" s="76"/>
      <c r="BE8" s="77"/>
      <c r="BF8" s="76"/>
      <c r="BG8" s="77"/>
      <c r="BH8" s="76"/>
      <c r="BI8" s="77"/>
      <c r="BJ8" s="76"/>
      <c r="BK8" s="77"/>
      <c r="BL8" s="76"/>
      <c r="BM8" s="77"/>
      <c r="BN8" s="76"/>
      <c r="BO8" s="77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76"/>
      <c r="CA8" s="77"/>
      <c r="CB8" s="76"/>
      <c r="CC8" s="77"/>
      <c r="CD8" s="76"/>
      <c r="CE8" s="77"/>
      <c r="CF8" s="76"/>
      <c r="CG8" s="77"/>
      <c r="CH8" s="76"/>
      <c r="CI8" s="96"/>
      <c r="CJ8" s="76"/>
      <c r="CK8" s="96"/>
      <c r="CL8" s="79"/>
      <c r="CM8" s="79"/>
    </row>
    <row r="9" spans="1:91" ht="12.75">
      <c r="A9" s="73"/>
      <c r="B9" s="76"/>
      <c r="C9" s="77"/>
      <c r="D9" s="76"/>
      <c r="E9" s="77"/>
      <c r="F9" s="76"/>
      <c r="G9" s="77"/>
      <c r="H9" s="76">
        <v>3457</v>
      </c>
      <c r="I9" s="77">
        <v>3717.2</v>
      </c>
      <c r="J9" s="76">
        <v>28000</v>
      </c>
      <c r="K9" s="77">
        <v>27007.01</v>
      </c>
      <c r="L9" s="76"/>
      <c r="M9" s="77"/>
      <c r="N9" s="76"/>
      <c r="O9" s="77"/>
      <c r="P9" s="76">
        <v>8000</v>
      </c>
      <c r="Q9" s="77">
        <v>8188.18</v>
      </c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6"/>
      <c r="AE9" s="77"/>
      <c r="AF9" s="76">
        <v>1390163</v>
      </c>
      <c r="AG9" s="77">
        <v>1386774</v>
      </c>
      <c r="AH9" s="76">
        <v>1350</v>
      </c>
      <c r="AI9" s="77">
        <v>1350</v>
      </c>
      <c r="AJ9" s="76"/>
      <c r="AK9" s="77"/>
      <c r="AL9" s="76"/>
      <c r="AM9" s="77"/>
      <c r="AN9" s="76"/>
      <c r="AO9" s="77"/>
      <c r="AP9" s="76"/>
      <c r="AQ9" s="77"/>
      <c r="AR9" s="76"/>
      <c r="AS9" s="77"/>
      <c r="AT9" s="76"/>
      <c r="AU9" s="77"/>
      <c r="AV9" s="76"/>
      <c r="AW9" s="77"/>
      <c r="AX9" s="76"/>
      <c r="AY9" s="77"/>
      <c r="AZ9" s="76"/>
      <c r="BA9" s="77"/>
      <c r="BB9" s="76"/>
      <c r="BC9" s="77"/>
      <c r="BD9" s="76"/>
      <c r="BE9" s="77"/>
      <c r="BF9" s="76"/>
      <c r="BG9" s="77"/>
      <c r="BH9" s="76"/>
      <c r="BI9" s="77"/>
      <c r="BJ9" s="76"/>
      <c r="BK9" s="77"/>
      <c r="BL9" s="76"/>
      <c r="BM9" s="77"/>
      <c r="BN9" s="76"/>
      <c r="BO9" s="77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76"/>
      <c r="CA9" s="77"/>
      <c r="CB9" s="76"/>
      <c r="CC9" s="77"/>
      <c r="CD9" s="76"/>
      <c r="CE9" s="77"/>
      <c r="CF9" s="76"/>
      <c r="CG9" s="77"/>
      <c r="CH9" s="76"/>
      <c r="CI9" s="96"/>
      <c r="CJ9" s="76"/>
      <c r="CK9" s="96"/>
      <c r="CL9" s="79"/>
      <c r="CM9" s="79"/>
    </row>
    <row r="10" spans="1:91" ht="12.75">
      <c r="A10" s="73"/>
      <c r="B10" s="76"/>
      <c r="C10" s="77"/>
      <c r="D10" s="76"/>
      <c r="E10" s="77"/>
      <c r="F10" s="76"/>
      <c r="G10" s="77"/>
      <c r="H10" s="76">
        <v>1801500</v>
      </c>
      <c r="I10" s="77">
        <v>1822018.43</v>
      </c>
      <c r="J10" s="76"/>
      <c r="K10" s="77"/>
      <c r="L10" s="76"/>
      <c r="M10" s="77"/>
      <c r="N10" s="76"/>
      <c r="O10" s="77"/>
      <c r="P10" s="76">
        <v>14000</v>
      </c>
      <c r="Q10" s="77">
        <v>20135</v>
      </c>
      <c r="R10" s="76"/>
      <c r="S10" s="77"/>
      <c r="T10" s="76"/>
      <c r="U10" s="77"/>
      <c r="V10" s="76"/>
      <c r="W10" s="77"/>
      <c r="X10" s="76"/>
      <c r="Y10" s="77"/>
      <c r="Z10" s="76"/>
      <c r="AA10" s="77"/>
      <c r="AB10" s="76"/>
      <c r="AC10" s="77"/>
      <c r="AD10" s="76"/>
      <c r="AE10" s="77"/>
      <c r="AF10" s="76">
        <v>12000</v>
      </c>
      <c r="AG10" s="77">
        <v>12000</v>
      </c>
      <c r="AH10" s="76">
        <v>242200</v>
      </c>
      <c r="AI10" s="77">
        <v>242200</v>
      </c>
      <c r="AJ10" s="76"/>
      <c r="AK10" s="77"/>
      <c r="AL10" s="76"/>
      <c r="AM10" s="77"/>
      <c r="AN10" s="76"/>
      <c r="AO10" s="77"/>
      <c r="AP10" s="76"/>
      <c r="AQ10" s="77"/>
      <c r="AR10" s="76"/>
      <c r="AS10" s="77"/>
      <c r="AT10" s="76"/>
      <c r="AU10" s="77"/>
      <c r="AV10" s="76"/>
      <c r="AW10" s="77"/>
      <c r="AX10" s="76"/>
      <c r="AY10" s="77"/>
      <c r="AZ10" s="76"/>
      <c r="BA10" s="77"/>
      <c r="BB10" s="76"/>
      <c r="BC10" s="77"/>
      <c r="BD10" s="76"/>
      <c r="BE10" s="77"/>
      <c r="BF10" s="76"/>
      <c r="BG10" s="77"/>
      <c r="BH10" s="76"/>
      <c r="BI10" s="77"/>
      <c r="BJ10" s="76"/>
      <c r="BK10" s="77"/>
      <c r="BL10" s="76"/>
      <c r="BM10" s="77"/>
      <c r="BN10" s="76"/>
      <c r="BO10" s="77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76"/>
      <c r="CA10" s="77"/>
      <c r="CB10" s="76"/>
      <c r="CC10" s="77"/>
      <c r="CD10" s="76"/>
      <c r="CE10" s="77"/>
      <c r="CF10" s="76"/>
      <c r="CG10" s="77"/>
      <c r="CH10" s="76"/>
      <c r="CI10" s="96"/>
      <c r="CJ10" s="76"/>
      <c r="CK10" s="96"/>
      <c r="CL10" s="79"/>
      <c r="CM10" s="79"/>
    </row>
    <row r="11" spans="1:91" ht="12.75">
      <c r="A11" s="73"/>
      <c r="B11" s="76"/>
      <c r="C11" s="77"/>
      <c r="D11" s="76"/>
      <c r="E11" s="77"/>
      <c r="F11" s="76"/>
      <c r="G11" s="77"/>
      <c r="H11" s="76">
        <v>0</v>
      </c>
      <c r="I11" s="77">
        <v>7.44</v>
      </c>
      <c r="J11" s="76"/>
      <c r="K11" s="77"/>
      <c r="L11" s="76"/>
      <c r="M11" s="77"/>
      <c r="N11" s="76"/>
      <c r="O11" s="77"/>
      <c r="P11" s="76">
        <v>5000</v>
      </c>
      <c r="Q11" s="77">
        <v>0</v>
      </c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>
        <v>35188</v>
      </c>
      <c r="AI11" s="77">
        <v>35188</v>
      </c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77"/>
      <c r="AV11" s="76"/>
      <c r="AW11" s="77"/>
      <c r="AX11" s="76"/>
      <c r="AY11" s="77"/>
      <c r="AZ11" s="76"/>
      <c r="BA11" s="77"/>
      <c r="BB11" s="76"/>
      <c r="BC11" s="77"/>
      <c r="BD11" s="76"/>
      <c r="BE11" s="77"/>
      <c r="BF11" s="76"/>
      <c r="BG11" s="77"/>
      <c r="BH11" s="76"/>
      <c r="BI11" s="77"/>
      <c r="BJ11" s="76"/>
      <c r="BK11" s="77"/>
      <c r="BL11" s="76"/>
      <c r="BM11" s="77"/>
      <c r="BN11" s="76"/>
      <c r="BO11" s="77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76"/>
      <c r="CA11" s="77"/>
      <c r="CB11" s="76"/>
      <c r="CC11" s="77"/>
      <c r="CD11" s="76"/>
      <c r="CE11" s="77"/>
      <c r="CF11" s="76"/>
      <c r="CG11" s="77"/>
      <c r="CH11" s="76"/>
      <c r="CI11" s="96"/>
      <c r="CJ11" s="76"/>
      <c r="CK11" s="96"/>
      <c r="CL11" s="79"/>
      <c r="CM11" s="79"/>
    </row>
    <row r="12" spans="1:91" ht="12.75">
      <c r="A12" s="73"/>
      <c r="B12" s="76"/>
      <c r="C12" s="77"/>
      <c r="D12" s="76"/>
      <c r="E12" s="77"/>
      <c r="F12" s="76"/>
      <c r="G12" s="77"/>
      <c r="H12" s="76">
        <v>30000</v>
      </c>
      <c r="I12" s="77">
        <v>27437.16</v>
      </c>
      <c r="J12" s="76"/>
      <c r="K12" s="77"/>
      <c r="L12" s="76"/>
      <c r="M12" s="77"/>
      <c r="N12" s="76"/>
      <c r="O12" s="77"/>
      <c r="P12" s="76">
        <v>11819</v>
      </c>
      <c r="Q12" s="77">
        <v>18814.64</v>
      </c>
      <c r="R12" s="76"/>
      <c r="S12" s="77"/>
      <c r="T12" s="76"/>
      <c r="U12" s="77"/>
      <c r="V12" s="76"/>
      <c r="W12" s="77"/>
      <c r="X12" s="76"/>
      <c r="Y12" s="77"/>
      <c r="Z12" s="76"/>
      <c r="AA12" s="77"/>
      <c r="AB12" s="76"/>
      <c r="AC12" s="77"/>
      <c r="AD12" s="76"/>
      <c r="AE12" s="77"/>
      <c r="AF12" s="76"/>
      <c r="AG12" s="77"/>
      <c r="AH12" s="76">
        <v>22615</v>
      </c>
      <c r="AI12" s="77">
        <v>22613.58</v>
      </c>
      <c r="AJ12" s="76"/>
      <c r="AK12" s="77"/>
      <c r="AL12" s="76"/>
      <c r="AM12" s="77"/>
      <c r="AN12" s="76"/>
      <c r="AO12" s="77"/>
      <c r="AP12" s="76"/>
      <c r="AQ12" s="77"/>
      <c r="AR12" s="76"/>
      <c r="AS12" s="77"/>
      <c r="AT12" s="76"/>
      <c r="AU12" s="77"/>
      <c r="AV12" s="76"/>
      <c r="AW12" s="77"/>
      <c r="AX12" s="76"/>
      <c r="AY12" s="77"/>
      <c r="AZ12" s="76"/>
      <c r="BA12" s="77"/>
      <c r="BB12" s="76"/>
      <c r="BC12" s="77"/>
      <c r="BD12" s="76"/>
      <c r="BE12" s="77"/>
      <c r="BF12" s="76"/>
      <c r="BG12" s="77"/>
      <c r="BH12" s="76"/>
      <c r="BI12" s="77"/>
      <c r="BJ12" s="76"/>
      <c r="BK12" s="77"/>
      <c r="BL12" s="76"/>
      <c r="BM12" s="77"/>
      <c r="BN12" s="76"/>
      <c r="BO12" s="77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76"/>
      <c r="CA12" s="77"/>
      <c r="CB12" s="76"/>
      <c r="CC12" s="77"/>
      <c r="CD12" s="76"/>
      <c r="CE12" s="77"/>
      <c r="CF12" s="76"/>
      <c r="CG12" s="77"/>
      <c r="CH12" s="76"/>
      <c r="CI12" s="96"/>
      <c r="CJ12" s="76"/>
      <c r="CK12" s="96"/>
      <c r="CL12" s="79"/>
      <c r="CM12" s="79"/>
    </row>
    <row r="13" spans="1:91" ht="12.75">
      <c r="A13" s="73"/>
      <c r="B13" s="76"/>
      <c r="C13" s="77"/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>
        <v>3500</v>
      </c>
      <c r="Q13" s="77">
        <v>4982.09</v>
      </c>
      <c r="R13" s="76"/>
      <c r="S13" s="77"/>
      <c r="T13" s="76"/>
      <c r="U13" s="77"/>
      <c r="V13" s="76"/>
      <c r="W13" s="77"/>
      <c r="X13" s="76"/>
      <c r="Y13" s="77"/>
      <c r="Z13" s="76"/>
      <c r="AA13" s="77"/>
      <c r="AB13" s="76"/>
      <c r="AC13" s="77"/>
      <c r="AD13" s="76"/>
      <c r="AE13" s="77"/>
      <c r="AF13" s="76"/>
      <c r="AG13" s="77"/>
      <c r="AH13" s="76">
        <v>1500</v>
      </c>
      <c r="AI13" s="77">
        <v>1500</v>
      </c>
      <c r="AJ13" s="76"/>
      <c r="AK13" s="77"/>
      <c r="AL13" s="76"/>
      <c r="AM13" s="77"/>
      <c r="AN13" s="76"/>
      <c r="AO13" s="77"/>
      <c r="AP13" s="76"/>
      <c r="AQ13" s="77"/>
      <c r="AR13" s="76"/>
      <c r="AS13" s="77"/>
      <c r="AT13" s="76"/>
      <c r="AU13" s="77"/>
      <c r="AV13" s="76"/>
      <c r="AW13" s="77"/>
      <c r="AX13" s="76"/>
      <c r="AY13" s="77"/>
      <c r="AZ13" s="76"/>
      <c r="BA13" s="77"/>
      <c r="BB13" s="76"/>
      <c r="BC13" s="77"/>
      <c r="BD13" s="76"/>
      <c r="BE13" s="77"/>
      <c r="BF13" s="76"/>
      <c r="BG13" s="77"/>
      <c r="BH13" s="76"/>
      <c r="BI13" s="77"/>
      <c r="BJ13" s="76"/>
      <c r="BK13" s="77"/>
      <c r="BL13" s="76"/>
      <c r="BM13" s="77"/>
      <c r="BN13" s="76"/>
      <c r="BO13" s="77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76"/>
      <c r="CA13" s="77"/>
      <c r="CB13" s="76"/>
      <c r="CC13" s="77"/>
      <c r="CD13" s="76"/>
      <c r="CE13" s="77"/>
      <c r="CF13" s="76"/>
      <c r="CG13" s="77"/>
      <c r="CH13" s="76"/>
      <c r="CI13" s="96"/>
      <c r="CJ13" s="76"/>
      <c r="CK13" s="96"/>
      <c r="CL13" s="79"/>
      <c r="CM13" s="79"/>
    </row>
    <row r="14" spans="1:91" ht="12.75">
      <c r="A14" s="73"/>
      <c r="B14" s="76"/>
      <c r="C14" s="77"/>
      <c r="D14" s="76"/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>
        <v>0</v>
      </c>
      <c r="Q14" s="77">
        <v>8074.84</v>
      </c>
      <c r="R14" s="76"/>
      <c r="S14" s="77"/>
      <c r="T14" s="76"/>
      <c r="U14" s="77"/>
      <c r="V14" s="76"/>
      <c r="W14" s="77"/>
      <c r="X14" s="76"/>
      <c r="Y14" s="77"/>
      <c r="Z14" s="76"/>
      <c r="AA14" s="77"/>
      <c r="AB14" s="76"/>
      <c r="AC14" s="77"/>
      <c r="AD14" s="76"/>
      <c r="AE14" s="77"/>
      <c r="AF14" s="76"/>
      <c r="AG14" s="77"/>
      <c r="AH14" s="76">
        <v>3665000</v>
      </c>
      <c r="AI14" s="77">
        <v>3664953.24</v>
      </c>
      <c r="AJ14" s="76"/>
      <c r="AK14" s="77"/>
      <c r="AL14" s="76"/>
      <c r="AM14" s="77"/>
      <c r="AN14" s="76"/>
      <c r="AO14" s="77"/>
      <c r="AP14" s="76"/>
      <c r="AQ14" s="77"/>
      <c r="AR14" s="76"/>
      <c r="AS14" s="77"/>
      <c r="AT14" s="76"/>
      <c r="AU14" s="77"/>
      <c r="AV14" s="76"/>
      <c r="AW14" s="77"/>
      <c r="AX14" s="76"/>
      <c r="AY14" s="77"/>
      <c r="AZ14" s="76"/>
      <c r="BA14" s="77"/>
      <c r="BB14" s="76"/>
      <c r="BC14" s="77"/>
      <c r="BD14" s="76"/>
      <c r="BE14" s="77"/>
      <c r="BF14" s="76"/>
      <c r="BG14" s="77"/>
      <c r="BH14" s="76"/>
      <c r="BI14" s="77"/>
      <c r="BJ14" s="76"/>
      <c r="BK14" s="77"/>
      <c r="BL14" s="76"/>
      <c r="BM14" s="77"/>
      <c r="BN14" s="76"/>
      <c r="BO14" s="77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76"/>
      <c r="CA14" s="77"/>
      <c r="CB14" s="76"/>
      <c r="CC14" s="77"/>
      <c r="CD14" s="76"/>
      <c r="CE14" s="77"/>
      <c r="CF14" s="76"/>
      <c r="CG14" s="77"/>
      <c r="CH14" s="76"/>
      <c r="CI14" s="96"/>
      <c r="CJ14" s="76"/>
      <c r="CK14" s="96"/>
      <c r="CL14" s="79"/>
      <c r="CM14" s="79"/>
    </row>
    <row r="15" spans="1:91" ht="12.75">
      <c r="A15" s="73"/>
      <c r="B15" s="76"/>
      <c r="C15" s="77"/>
      <c r="D15" s="76"/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>
        <v>0</v>
      </c>
      <c r="Q15" s="77">
        <v>5077.6</v>
      </c>
      <c r="R15" s="76"/>
      <c r="S15" s="77"/>
      <c r="T15" s="76"/>
      <c r="U15" s="77"/>
      <c r="V15" s="76"/>
      <c r="W15" s="77"/>
      <c r="X15" s="76"/>
      <c r="Y15" s="77"/>
      <c r="Z15" s="76"/>
      <c r="AA15" s="77"/>
      <c r="AB15" s="76"/>
      <c r="AC15" s="77"/>
      <c r="AD15" s="76"/>
      <c r="AE15" s="77"/>
      <c r="AF15" s="76"/>
      <c r="AG15" s="77"/>
      <c r="AH15" s="76">
        <v>5100</v>
      </c>
      <c r="AI15" s="77">
        <v>5100</v>
      </c>
      <c r="AJ15" s="76"/>
      <c r="AK15" s="77"/>
      <c r="AL15" s="76"/>
      <c r="AM15" s="77"/>
      <c r="AN15" s="76"/>
      <c r="AO15" s="77"/>
      <c r="AP15" s="76"/>
      <c r="AQ15" s="77"/>
      <c r="AR15" s="76"/>
      <c r="AS15" s="77"/>
      <c r="AT15" s="76"/>
      <c r="AU15" s="77"/>
      <c r="AV15" s="76"/>
      <c r="AW15" s="77"/>
      <c r="AX15" s="76"/>
      <c r="AY15" s="77"/>
      <c r="AZ15" s="76"/>
      <c r="BA15" s="77"/>
      <c r="BB15" s="76"/>
      <c r="BC15" s="77"/>
      <c r="BD15" s="76"/>
      <c r="BE15" s="77"/>
      <c r="BF15" s="76"/>
      <c r="BG15" s="77"/>
      <c r="BH15" s="76"/>
      <c r="BI15" s="77"/>
      <c r="BJ15" s="76"/>
      <c r="BK15" s="77"/>
      <c r="BL15" s="76"/>
      <c r="BM15" s="77"/>
      <c r="BN15" s="76"/>
      <c r="BO15" s="77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76"/>
      <c r="CA15" s="77"/>
      <c r="CB15" s="76"/>
      <c r="CC15" s="77"/>
      <c r="CD15" s="76"/>
      <c r="CE15" s="77"/>
      <c r="CF15" s="76"/>
      <c r="CG15" s="77"/>
      <c r="CH15" s="76"/>
      <c r="CI15" s="96"/>
      <c r="CJ15" s="76"/>
      <c r="CK15" s="96"/>
      <c r="CL15" s="79"/>
      <c r="CM15" s="79"/>
    </row>
    <row r="16" spans="1:91" ht="12.75">
      <c r="A16" s="73"/>
      <c r="B16" s="76"/>
      <c r="C16" s="77"/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>
        <v>10425</v>
      </c>
      <c r="Q16" s="77">
        <v>10425</v>
      </c>
      <c r="R16" s="76"/>
      <c r="S16" s="77"/>
      <c r="T16" s="76"/>
      <c r="U16" s="77"/>
      <c r="V16" s="76"/>
      <c r="W16" s="77"/>
      <c r="X16" s="76"/>
      <c r="Y16" s="77"/>
      <c r="Z16" s="76"/>
      <c r="AA16" s="77"/>
      <c r="AB16" s="76"/>
      <c r="AC16" s="77"/>
      <c r="AD16" s="76"/>
      <c r="AE16" s="77"/>
      <c r="AF16" s="76"/>
      <c r="AG16" s="77"/>
      <c r="AH16" s="76">
        <v>23300</v>
      </c>
      <c r="AI16" s="77">
        <v>23300</v>
      </c>
      <c r="AJ16" s="76"/>
      <c r="AK16" s="77"/>
      <c r="AL16" s="76"/>
      <c r="AM16" s="77"/>
      <c r="AN16" s="76"/>
      <c r="AO16" s="77"/>
      <c r="AP16" s="76"/>
      <c r="AQ16" s="77"/>
      <c r="AR16" s="76"/>
      <c r="AS16" s="77"/>
      <c r="AT16" s="76"/>
      <c r="AU16" s="77"/>
      <c r="AV16" s="76"/>
      <c r="AW16" s="77"/>
      <c r="AX16" s="76"/>
      <c r="AY16" s="77"/>
      <c r="AZ16" s="76"/>
      <c r="BA16" s="77"/>
      <c r="BB16" s="76"/>
      <c r="BC16" s="77"/>
      <c r="BD16" s="76"/>
      <c r="BE16" s="77"/>
      <c r="BF16" s="76"/>
      <c r="BG16" s="77"/>
      <c r="BH16" s="76"/>
      <c r="BI16" s="77"/>
      <c r="BJ16" s="76"/>
      <c r="BK16" s="77"/>
      <c r="BL16" s="76"/>
      <c r="BM16" s="77"/>
      <c r="BN16" s="76"/>
      <c r="BO16" s="77"/>
      <c r="BP16" s="76"/>
      <c r="BQ16" s="77"/>
      <c r="BR16" s="76"/>
      <c r="BS16" s="77"/>
      <c r="BT16" s="76"/>
      <c r="BU16" s="77"/>
      <c r="BV16" s="76"/>
      <c r="BW16" s="77"/>
      <c r="BX16" s="76"/>
      <c r="BY16" s="77"/>
      <c r="BZ16" s="76"/>
      <c r="CA16" s="77"/>
      <c r="CB16" s="76"/>
      <c r="CC16" s="77"/>
      <c r="CD16" s="76"/>
      <c r="CE16" s="77"/>
      <c r="CF16" s="76"/>
      <c r="CG16" s="77"/>
      <c r="CH16" s="76"/>
      <c r="CI16" s="96"/>
      <c r="CJ16" s="76"/>
      <c r="CK16" s="96"/>
      <c r="CL16" s="79"/>
      <c r="CM16" s="79"/>
    </row>
    <row r="17" spans="1:91" ht="12.75">
      <c r="A17" s="73"/>
      <c r="B17" s="76"/>
      <c r="C17" s="77"/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>
        <v>50000</v>
      </c>
      <c r="Q17" s="77">
        <v>50032</v>
      </c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6"/>
      <c r="AE17" s="77"/>
      <c r="AF17" s="76"/>
      <c r="AG17" s="77"/>
      <c r="AH17" s="76">
        <v>3764478</v>
      </c>
      <c r="AI17" s="77">
        <v>3764476.4</v>
      </c>
      <c r="AJ17" s="76"/>
      <c r="AK17" s="77"/>
      <c r="AL17" s="76"/>
      <c r="AM17" s="77"/>
      <c r="AN17" s="76"/>
      <c r="AO17" s="77"/>
      <c r="AP17" s="76"/>
      <c r="AQ17" s="77"/>
      <c r="AR17" s="76"/>
      <c r="AS17" s="77"/>
      <c r="AT17" s="76"/>
      <c r="AU17" s="77"/>
      <c r="AV17" s="76"/>
      <c r="AW17" s="77"/>
      <c r="AX17" s="76"/>
      <c r="AY17" s="77"/>
      <c r="AZ17" s="76"/>
      <c r="BA17" s="77"/>
      <c r="BB17" s="76"/>
      <c r="BC17" s="77"/>
      <c r="BD17" s="76"/>
      <c r="BE17" s="77"/>
      <c r="BF17" s="76"/>
      <c r="BG17" s="77"/>
      <c r="BH17" s="76"/>
      <c r="BI17" s="77"/>
      <c r="BJ17" s="76"/>
      <c r="BK17" s="77"/>
      <c r="BL17" s="76"/>
      <c r="BM17" s="77"/>
      <c r="BN17" s="76"/>
      <c r="BO17" s="77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76"/>
      <c r="CA17" s="77"/>
      <c r="CB17" s="76"/>
      <c r="CC17" s="77"/>
      <c r="CD17" s="76"/>
      <c r="CE17" s="77"/>
      <c r="CF17" s="76"/>
      <c r="CG17" s="77"/>
      <c r="CH17" s="76"/>
      <c r="CI17" s="96"/>
      <c r="CJ17" s="76"/>
      <c r="CK17" s="96"/>
      <c r="CL17" s="79"/>
      <c r="CM17" s="79"/>
    </row>
    <row r="18" spans="1:91" ht="12.75">
      <c r="A18" s="73"/>
      <c r="B18" s="76"/>
      <c r="C18" s="77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>
        <v>0</v>
      </c>
      <c r="Q18" s="77">
        <v>444.13</v>
      </c>
      <c r="R18" s="76"/>
      <c r="S18" s="77"/>
      <c r="T18" s="76"/>
      <c r="U18" s="77"/>
      <c r="V18" s="76"/>
      <c r="W18" s="77"/>
      <c r="X18" s="76"/>
      <c r="Y18" s="77"/>
      <c r="Z18" s="76"/>
      <c r="AA18" s="77"/>
      <c r="AB18" s="76"/>
      <c r="AC18" s="77"/>
      <c r="AD18" s="76"/>
      <c r="AE18" s="77"/>
      <c r="AF18" s="76"/>
      <c r="AG18" s="77"/>
      <c r="AH18" s="76">
        <v>22500</v>
      </c>
      <c r="AI18" s="77">
        <v>22498.13</v>
      </c>
      <c r="AJ18" s="76"/>
      <c r="AK18" s="77"/>
      <c r="AL18" s="76"/>
      <c r="AM18" s="77"/>
      <c r="AN18" s="76"/>
      <c r="AO18" s="77"/>
      <c r="AP18" s="76"/>
      <c r="AQ18" s="77"/>
      <c r="AR18" s="76"/>
      <c r="AS18" s="77"/>
      <c r="AT18" s="76"/>
      <c r="AU18" s="77"/>
      <c r="AV18" s="76"/>
      <c r="AW18" s="77"/>
      <c r="AX18" s="76"/>
      <c r="AY18" s="77"/>
      <c r="AZ18" s="76"/>
      <c r="BA18" s="77"/>
      <c r="BB18" s="76"/>
      <c r="BC18" s="77"/>
      <c r="BD18" s="76"/>
      <c r="BE18" s="77"/>
      <c r="BF18" s="76"/>
      <c r="BG18" s="77"/>
      <c r="BH18" s="76"/>
      <c r="BI18" s="77"/>
      <c r="BJ18" s="76"/>
      <c r="BK18" s="77"/>
      <c r="BL18" s="76"/>
      <c r="BM18" s="77"/>
      <c r="BN18" s="76"/>
      <c r="BO18" s="77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76"/>
      <c r="CA18" s="77"/>
      <c r="CB18" s="76"/>
      <c r="CC18" s="77"/>
      <c r="CD18" s="76"/>
      <c r="CE18" s="77"/>
      <c r="CF18" s="76"/>
      <c r="CG18" s="77"/>
      <c r="CH18" s="76"/>
      <c r="CI18" s="96"/>
      <c r="CJ18" s="76"/>
      <c r="CK18" s="96"/>
      <c r="CL18" s="79"/>
      <c r="CM18" s="79"/>
    </row>
    <row r="19" spans="1:91" ht="12.75">
      <c r="A19" s="73"/>
      <c r="B19" s="76"/>
      <c r="C19" s="77"/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>
        <v>6000</v>
      </c>
      <c r="Q19" s="77">
        <v>6067.5</v>
      </c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6"/>
      <c r="AE19" s="77"/>
      <c r="AF19" s="76"/>
      <c r="AG19" s="77"/>
      <c r="AH19" s="76"/>
      <c r="AI19" s="77"/>
      <c r="AJ19" s="76"/>
      <c r="AK19" s="77"/>
      <c r="AL19" s="76"/>
      <c r="AM19" s="77"/>
      <c r="AN19" s="76"/>
      <c r="AO19" s="77"/>
      <c r="AP19" s="76"/>
      <c r="AQ19" s="77"/>
      <c r="AR19" s="76"/>
      <c r="AS19" s="77"/>
      <c r="AT19" s="76"/>
      <c r="AU19" s="77"/>
      <c r="AV19" s="76"/>
      <c r="AW19" s="77"/>
      <c r="AX19" s="76"/>
      <c r="AY19" s="77"/>
      <c r="AZ19" s="76"/>
      <c r="BA19" s="77"/>
      <c r="BB19" s="76"/>
      <c r="BC19" s="77"/>
      <c r="BD19" s="76"/>
      <c r="BE19" s="77"/>
      <c r="BF19" s="76"/>
      <c r="BG19" s="77"/>
      <c r="BH19" s="76"/>
      <c r="BI19" s="77"/>
      <c r="BJ19" s="76"/>
      <c r="BK19" s="77"/>
      <c r="BL19" s="76"/>
      <c r="BM19" s="77"/>
      <c r="BN19" s="76"/>
      <c r="BO19" s="77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76"/>
      <c r="CA19" s="77"/>
      <c r="CB19" s="76"/>
      <c r="CC19" s="77"/>
      <c r="CD19" s="76"/>
      <c r="CE19" s="77"/>
      <c r="CF19" s="76"/>
      <c r="CG19" s="77"/>
      <c r="CH19" s="76"/>
      <c r="CI19" s="96"/>
      <c r="CJ19" s="76"/>
      <c r="CK19" s="96"/>
      <c r="CL19" s="79"/>
      <c r="CM19" s="79"/>
    </row>
    <row r="20" spans="1:91" ht="12.75">
      <c r="A20" s="73"/>
      <c r="B20" s="76"/>
      <c r="C20" s="77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>
        <v>314768</v>
      </c>
      <c r="Q20" s="77">
        <v>314768.61</v>
      </c>
      <c r="R20" s="76"/>
      <c r="S20" s="77"/>
      <c r="T20" s="76"/>
      <c r="U20" s="77"/>
      <c r="V20" s="76"/>
      <c r="W20" s="77"/>
      <c r="X20" s="76"/>
      <c r="Y20" s="77"/>
      <c r="Z20" s="76"/>
      <c r="AA20" s="77"/>
      <c r="AB20" s="76"/>
      <c r="AC20" s="77"/>
      <c r="AD20" s="76"/>
      <c r="AE20" s="77"/>
      <c r="AF20" s="76"/>
      <c r="AG20" s="77"/>
      <c r="AH20" s="76"/>
      <c r="AI20" s="77"/>
      <c r="AJ20" s="76"/>
      <c r="AK20" s="77"/>
      <c r="AL20" s="76"/>
      <c r="AM20" s="77"/>
      <c r="AN20" s="76"/>
      <c r="AO20" s="77"/>
      <c r="AP20" s="76"/>
      <c r="AQ20" s="77"/>
      <c r="AR20" s="76"/>
      <c r="AS20" s="77"/>
      <c r="AT20" s="76"/>
      <c r="AU20" s="77"/>
      <c r="AV20" s="76"/>
      <c r="AW20" s="77"/>
      <c r="AX20" s="76"/>
      <c r="AY20" s="77"/>
      <c r="AZ20" s="76"/>
      <c r="BA20" s="77"/>
      <c r="BB20" s="76"/>
      <c r="BC20" s="77"/>
      <c r="BD20" s="76"/>
      <c r="BE20" s="77"/>
      <c r="BF20" s="76"/>
      <c r="BG20" s="77"/>
      <c r="BH20" s="76"/>
      <c r="BI20" s="77"/>
      <c r="BJ20" s="76"/>
      <c r="BK20" s="77"/>
      <c r="BL20" s="76"/>
      <c r="BM20" s="77"/>
      <c r="BN20" s="76"/>
      <c r="BO20" s="77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76"/>
      <c r="CA20" s="77"/>
      <c r="CB20" s="76"/>
      <c r="CC20" s="77"/>
      <c r="CD20" s="76"/>
      <c r="CE20" s="77"/>
      <c r="CF20" s="76"/>
      <c r="CG20" s="77"/>
      <c r="CH20" s="76"/>
      <c r="CI20" s="96"/>
      <c r="CJ20" s="76"/>
      <c r="CK20" s="96"/>
      <c r="CL20" s="79"/>
      <c r="CM20" s="79"/>
    </row>
    <row r="21" spans="1:91" ht="12.75">
      <c r="A21" s="73"/>
      <c r="B21" s="76"/>
      <c r="C21" s="77"/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>
        <v>41564</v>
      </c>
      <c r="Q21" s="77">
        <v>41563.65</v>
      </c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6"/>
      <c r="AE21" s="77"/>
      <c r="AF21" s="76"/>
      <c r="AG21" s="77"/>
      <c r="AH21" s="76">
        <v>435000</v>
      </c>
      <c r="AI21" s="77">
        <v>434997.69</v>
      </c>
      <c r="AJ21" s="76"/>
      <c r="AK21" s="77"/>
      <c r="AL21" s="76"/>
      <c r="AM21" s="77"/>
      <c r="AN21" s="76"/>
      <c r="AO21" s="77"/>
      <c r="AP21" s="76"/>
      <c r="AQ21" s="77"/>
      <c r="AR21" s="76"/>
      <c r="AS21" s="77"/>
      <c r="AT21" s="76"/>
      <c r="AU21" s="77"/>
      <c r="AV21" s="76"/>
      <c r="AW21" s="77"/>
      <c r="AX21" s="76"/>
      <c r="AY21" s="77"/>
      <c r="AZ21" s="76"/>
      <c r="BA21" s="77"/>
      <c r="BB21" s="76"/>
      <c r="BC21" s="77"/>
      <c r="BD21" s="76"/>
      <c r="BE21" s="77"/>
      <c r="BF21" s="76"/>
      <c r="BG21" s="77"/>
      <c r="BH21" s="76"/>
      <c r="BI21" s="77"/>
      <c r="BJ21" s="76"/>
      <c r="BK21" s="77"/>
      <c r="BL21" s="76"/>
      <c r="BM21" s="77"/>
      <c r="BN21" s="76"/>
      <c r="BO21" s="77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76"/>
      <c r="CA21" s="77"/>
      <c r="CB21" s="76"/>
      <c r="CC21" s="77"/>
      <c r="CD21" s="76"/>
      <c r="CE21" s="77"/>
      <c r="CF21" s="76"/>
      <c r="CG21" s="77"/>
      <c r="CH21" s="76"/>
      <c r="CI21" s="96"/>
      <c r="CJ21" s="76"/>
      <c r="CK21" s="96"/>
      <c r="CL21" s="79"/>
      <c r="CM21" s="79"/>
    </row>
    <row r="22" spans="1:91" ht="12.75">
      <c r="A22" s="73"/>
      <c r="B22" s="76">
        <f>SUM(B3:B21)</f>
        <v>1500000</v>
      </c>
      <c r="C22" s="76">
        <f aca="true" t="shared" si="0" ref="C22:BN22">SUM(C3:C21)</f>
        <v>1579963.96</v>
      </c>
      <c r="D22" s="76">
        <f t="shared" si="0"/>
        <v>330</v>
      </c>
      <c r="E22" s="76">
        <f t="shared" si="0"/>
        <v>330.01</v>
      </c>
      <c r="F22" s="76">
        <f t="shared" si="0"/>
        <v>915994</v>
      </c>
      <c r="G22" s="76">
        <f t="shared" si="0"/>
        <v>1051591.8</v>
      </c>
      <c r="H22" s="76">
        <f t="shared" si="0"/>
        <v>2351081</v>
      </c>
      <c r="I22" s="76">
        <f t="shared" si="0"/>
        <v>2329862.07</v>
      </c>
      <c r="J22" s="76">
        <f t="shared" si="0"/>
        <v>522970</v>
      </c>
      <c r="K22" s="76">
        <f t="shared" si="0"/>
        <v>529680.0700000001</v>
      </c>
      <c r="L22" s="76">
        <f t="shared" si="0"/>
        <v>300</v>
      </c>
      <c r="M22" s="76">
        <f t="shared" si="0"/>
        <v>0</v>
      </c>
      <c r="N22" s="76">
        <f t="shared" si="0"/>
        <v>69307</v>
      </c>
      <c r="O22" s="76">
        <f t="shared" si="0"/>
        <v>146964.94999999998</v>
      </c>
      <c r="P22" s="76">
        <f t="shared" si="0"/>
        <v>1618610</v>
      </c>
      <c r="Q22" s="76">
        <f t="shared" si="0"/>
        <v>1925607.2599999998</v>
      </c>
      <c r="R22" s="76">
        <f t="shared" si="0"/>
        <v>0</v>
      </c>
      <c r="S22" s="76">
        <f t="shared" si="0"/>
        <v>0</v>
      </c>
      <c r="T22" s="76">
        <f t="shared" si="0"/>
        <v>34151</v>
      </c>
      <c r="U22" s="76">
        <f t="shared" si="0"/>
        <v>32825.55</v>
      </c>
      <c r="V22" s="76">
        <f t="shared" si="0"/>
        <v>0</v>
      </c>
      <c r="W22" s="76">
        <f t="shared" si="0"/>
        <v>0</v>
      </c>
      <c r="X22" s="76">
        <f t="shared" si="0"/>
        <v>30</v>
      </c>
      <c r="Y22" s="76">
        <f t="shared" si="0"/>
        <v>3762.27</v>
      </c>
      <c r="Z22" s="76">
        <f t="shared" si="0"/>
        <v>116</v>
      </c>
      <c r="AA22" s="76">
        <f t="shared" si="0"/>
        <v>116</v>
      </c>
      <c r="AB22" s="76">
        <f t="shared" si="0"/>
        <v>0</v>
      </c>
      <c r="AC22" s="76">
        <f t="shared" si="0"/>
        <v>0</v>
      </c>
      <c r="AD22" s="76">
        <f t="shared" si="0"/>
        <v>402550</v>
      </c>
      <c r="AE22" s="76">
        <f t="shared" si="0"/>
        <v>333478.17</v>
      </c>
      <c r="AF22" s="76">
        <f t="shared" si="0"/>
        <v>8190910</v>
      </c>
      <c r="AG22" s="76">
        <f t="shared" si="0"/>
        <v>8187124.82</v>
      </c>
      <c r="AH22" s="76">
        <f t="shared" si="0"/>
        <v>9186933</v>
      </c>
      <c r="AI22" s="76">
        <f t="shared" si="0"/>
        <v>9186242.430000002</v>
      </c>
      <c r="AJ22" s="76">
        <f t="shared" si="0"/>
        <v>470000</v>
      </c>
      <c r="AK22" s="76">
        <f t="shared" si="0"/>
        <v>470000</v>
      </c>
      <c r="AL22" s="76">
        <f t="shared" si="0"/>
        <v>0</v>
      </c>
      <c r="AM22" s="76">
        <f t="shared" si="0"/>
        <v>0</v>
      </c>
      <c r="AN22" s="76">
        <f t="shared" si="0"/>
        <v>0</v>
      </c>
      <c r="AO22" s="76">
        <f t="shared" si="0"/>
        <v>0</v>
      </c>
      <c r="AP22" s="76">
        <f t="shared" si="0"/>
        <v>349392</v>
      </c>
      <c r="AQ22" s="76">
        <f t="shared" si="0"/>
        <v>335582.37</v>
      </c>
      <c r="AR22" s="76">
        <f t="shared" si="0"/>
        <v>0</v>
      </c>
      <c r="AS22" s="76">
        <f t="shared" si="0"/>
        <v>0</v>
      </c>
      <c r="AT22" s="76">
        <f t="shared" si="0"/>
        <v>2476</v>
      </c>
      <c r="AU22" s="76">
        <f t="shared" si="0"/>
        <v>2476</v>
      </c>
      <c r="AV22" s="76">
        <f t="shared" si="0"/>
        <v>158662</v>
      </c>
      <c r="AW22" s="76">
        <f t="shared" si="0"/>
        <v>158662</v>
      </c>
      <c r="AX22" s="76">
        <f t="shared" si="0"/>
        <v>0</v>
      </c>
      <c r="AY22" s="76">
        <f t="shared" si="0"/>
        <v>0</v>
      </c>
      <c r="AZ22" s="76">
        <f t="shared" si="0"/>
        <v>175000</v>
      </c>
      <c r="BA22" s="76">
        <f t="shared" si="0"/>
        <v>174852.07</v>
      </c>
      <c r="BB22" s="76">
        <f t="shared" si="0"/>
        <v>1578432</v>
      </c>
      <c r="BC22" s="76">
        <f t="shared" si="0"/>
        <v>1128413.5699999998</v>
      </c>
      <c r="BD22" s="76">
        <f t="shared" si="0"/>
        <v>2594217</v>
      </c>
      <c r="BE22" s="76">
        <f t="shared" si="0"/>
        <v>2594217</v>
      </c>
      <c r="BF22" s="76">
        <f t="shared" si="0"/>
        <v>0</v>
      </c>
      <c r="BG22" s="76">
        <f t="shared" si="0"/>
        <v>0</v>
      </c>
      <c r="BH22" s="76">
        <f t="shared" si="0"/>
        <v>233012</v>
      </c>
      <c r="BI22" s="76">
        <f t="shared" si="0"/>
        <v>197745.21999999997</v>
      </c>
      <c r="BJ22" s="76">
        <f t="shared" si="0"/>
        <v>12540</v>
      </c>
      <c r="BK22" s="76">
        <f t="shared" si="0"/>
        <v>12540</v>
      </c>
      <c r="BL22" s="76">
        <f t="shared" si="0"/>
        <v>0</v>
      </c>
      <c r="BM22" s="76">
        <f t="shared" si="0"/>
        <v>0</v>
      </c>
      <c r="BN22" s="76">
        <f t="shared" si="0"/>
        <v>3493</v>
      </c>
      <c r="BO22" s="76">
        <f aca="true" t="shared" si="1" ref="BO22:CI22">SUM(BO3:BO21)</f>
        <v>8439.51</v>
      </c>
      <c r="BP22" s="76">
        <f t="shared" si="1"/>
        <v>0</v>
      </c>
      <c r="BQ22" s="76">
        <f t="shared" si="1"/>
        <v>0</v>
      </c>
      <c r="BR22" s="76">
        <f t="shared" si="1"/>
        <v>0</v>
      </c>
      <c r="BS22" s="76">
        <f t="shared" si="1"/>
        <v>10000</v>
      </c>
      <c r="BT22" s="76">
        <f t="shared" si="1"/>
        <v>0</v>
      </c>
      <c r="BU22" s="76">
        <f t="shared" si="1"/>
        <v>0</v>
      </c>
      <c r="BV22" s="76">
        <f t="shared" si="1"/>
        <v>0</v>
      </c>
      <c r="BW22" s="76">
        <f t="shared" si="1"/>
        <v>0</v>
      </c>
      <c r="BX22" s="76">
        <f t="shared" si="1"/>
        <v>632300</v>
      </c>
      <c r="BY22" s="76">
        <f t="shared" si="1"/>
        <v>632300</v>
      </c>
      <c r="BZ22" s="76">
        <f t="shared" si="1"/>
        <v>7500000</v>
      </c>
      <c r="CA22" s="76">
        <f t="shared" si="1"/>
        <v>7863855</v>
      </c>
      <c r="CB22" s="76">
        <f t="shared" si="1"/>
        <v>300000</v>
      </c>
      <c r="CC22" s="76">
        <f t="shared" si="1"/>
        <v>327411.11</v>
      </c>
      <c r="CD22" s="76">
        <f t="shared" si="1"/>
        <v>38097019</v>
      </c>
      <c r="CE22" s="76">
        <f t="shared" si="1"/>
        <v>38097019</v>
      </c>
      <c r="CF22" s="76">
        <f t="shared" si="1"/>
        <v>0</v>
      </c>
      <c r="CG22" s="76">
        <f t="shared" si="1"/>
        <v>0</v>
      </c>
      <c r="CH22" s="76">
        <f t="shared" si="1"/>
        <v>0</v>
      </c>
      <c r="CI22" s="76">
        <f t="shared" si="1"/>
        <v>0</v>
      </c>
      <c r="CJ22" s="76">
        <f>SUM(CJ3:CJ21)</f>
        <v>6048915</v>
      </c>
      <c r="CK22" s="76">
        <f>SUM(CK3:CK21)</f>
        <v>3254485.71</v>
      </c>
      <c r="CL22" s="79">
        <f>SUM(CL3:CL18)</f>
        <v>2023616</v>
      </c>
      <c r="CM22" s="79">
        <f>SUM(CM3:CM18)</f>
        <v>1719271.14</v>
      </c>
    </row>
    <row r="23" spans="1:3" ht="25.5">
      <c r="A23" s="47"/>
      <c r="B23" s="48" t="s">
        <v>187</v>
      </c>
      <c r="C23" s="48" t="s">
        <v>188</v>
      </c>
    </row>
    <row r="24" spans="1:4" ht="12.75">
      <c r="A24" s="47"/>
      <c r="B24" s="54">
        <f>B22+D22+F22+H22+J22+L22+N22+P22+R22+Z22+AB22+AD22+AF22+AH22+AJ22+AL22+AN22+AP22+AR22+AT22+AV22+AX22+AZ22+BB22+BD22+BF22+BH22+BJ22+BL22+T22+V22+X22+BX22+BT22+BV22+BN22+BP22+BR22+CL22</f>
        <v>33026422</v>
      </c>
      <c r="C24" s="54">
        <f>C22+E22+G22+I22+K22+M22+O22+Q22+S22+AA22+AC22+AE22+AG22+AI22+AK22+AM22+AO22+AQ22+AS22+AU22+AW22+AY22+BA22+BC22+BE22+BG22+BI22+BK22+BM22+U22+W22+Y22+BY22+BU22+BW22+BO22+BQ22+BS22+CM22</f>
        <v>32752048.240000002</v>
      </c>
      <c r="D24" s="78"/>
    </row>
    <row r="25" spans="1:3" ht="51">
      <c r="A25" s="48" t="s">
        <v>375</v>
      </c>
      <c r="B25" s="54">
        <f>B22+D22+F22</f>
        <v>2416324</v>
      </c>
      <c r="C25" s="79">
        <f>C22+E22+G22</f>
        <v>2631885.77</v>
      </c>
    </row>
    <row r="26" spans="1:3" ht="38.25">
      <c r="A26" s="48" t="s">
        <v>189</v>
      </c>
      <c r="B26" s="54">
        <f>H22</f>
        <v>2351081</v>
      </c>
      <c r="C26" s="79">
        <f>I22</f>
        <v>2329862.07</v>
      </c>
    </row>
    <row r="27" spans="1:3" ht="63.75">
      <c r="A27" s="48" t="s">
        <v>190</v>
      </c>
      <c r="B27" s="54">
        <f>J22+T22+V22</f>
        <v>557121</v>
      </c>
      <c r="C27" s="79">
        <f>K22+U22+W22</f>
        <v>562505.6200000001</v>
      </c>
    </row>
    <row r="28" spans="1:3" ht="38.25">
      <c r="A28" s="48" t="s">
        <v>191</v>
      </c>
      <c r="B28" s="54">
        <f>N22+X22</f>
        <v>69337</v>
      </c>
      <c r="C28" s="79">
        <f>O22+Y22</f>
        <v>150727.21999999997</v>
      </c>
    </row>
    <row r="29" spans="1:3" ht="89.25">
      <c r="A29" s="48" t="s">
        <v>192</v>
      </c>
      <c r="B29" s="54">
        <f>L22+P22+R22+Z22+AB22+BL22+BN22+BP22+BR22+BT22</f>
        <v>1622519</v>
      </c>
      <c r="C29" s="79">
        <f>M22+Q22+S22+AA22+AC22+BM22+BO22+BQ22+BS22+BU22</f>
        <v>1944162.7699999998</v>
      </c>
    </row>
    <row r="30" spans="1:3" ht="89.25">
      <c r="A30" s="48" t="s">
        <v>193</v>
      </c>
      <c r="B30" s="54">
        <f>AD22</f>
        <v>402550</v>
      </c>
      <c r="C30" s="79">
        <f>AE22</f>
        <v>333478.17</v>
      </c>
    </row>
    <row r="31" spans="1:3" ht="76.5">
      <c r="A31" s="48" t="s">
        <v>194</v>
      </c>
      <c r="B31" s="54">
        <f>AF22+BD22</f>
        <v>10785127</v>
      </c>
      <c r="C31" s="79">
        <f>AG22+BE22</f>
        <v>10781341.82</v>
      </c>
    </row>
    <row r="32" spans="1:3" ht="89.25">
      <c r="A32" s="48" t="s">
        <v>195</v>
      </c>
      <c r="B32" s="54">
        <f>AH22+AJ22</f>
        <v>9656933</v>
      </c>
      <c r="C32" s="79">
        <f>AI22+AK22</f>
        <v>9656242.430000002</v>
      </c>
    </row>
    <row r="33" spans="1:3" ht="153">
      <c r="A33" s="48" t="s">
        <v>196</v>
      </c>
      <c r="B33" s="54">
        <f>AL22+AN22+AP22+AR22+AX22</f>
        <v>349392</v>
      </c>
      <c r="C33" s="79">
        <f>AM22+AO22+AQ22+AS22+AY22</f>
        <v>335582.37</v>
      </c>
    </row>
    <row r="34" spans="1:3" ht="127.5">
      <c r="A34" s="48" t="s">
        <v>197</v>
      </c>
      <c r="B34" s="54">
        <f>AT22+BF22</f>
        <v>2476</v>
      </c>
      <c r="C34" s="79">
        <f>AU22+BG22</f>
        <v>2476</v>
      </c>
    </row>
    <row r="35" spans="1:3" ht="114.75">
      <c r="A35" s="48" t="s">
        <v>198</v>
      </c>
      <c r="B35" s="54">
        <f>AV22+BH22</f>
        <v>391674</v>
      </c>
      <c r="C35" s="79">
        <f>AW22+BI22</f>
        <v>356407.22</v>
      </c>
    </row>
    <row r="36" spans="1:3" ht="89.25">
      <c r="A36" s="48" t="s">
        <v>199</v>
      </c>
      <c r="B36" s="54">
        <f>BB22+BJ22</f>
        <v>1590972</v>
      </c>
      <c r="C36" s="79">
        <f>BC22+BK22</f>
        <v>1140953.5699999998</v>
      </c>
    </row>
    <row r="37" spans="1:3" ht="127.5">
      <c r="A37" s="48" t="s">
        <v>200</v>
      </c>
      <c r="B37" s="54">
        <f>AZ22+BV22</f>
        <v>175000</v>
      </c>
      <c r="C37" s="79">
        <f>BA22+BW22</f>
        <v>174852.07</v>
      </c>
    </row>
    <row r="38" spans="1:3" ht="127.5">
      <c r="A38" s="48" t="s">
        <v>201</v>
      </c>
      <c r="B38" s="54">
        <f>BX22</f>
        <v>632300</v>
      </c>
      <c r="C38" s="79">
        <f>BY22</f>
        <v>632300</v>
      </c>
    </row>
    <row r="39" spans="1:3" ht="12.75">
      <c r="A39" s="47" t="s">
        <v>278</v>
      </c>
      <c r="B39" s="79">
        <f>CL22</f>
        <v>2023616</v>
      </c>
      <c r="C39" s="79">
        <f>CM22</f>
        <v>1719271.14</v>
      </c>
    </row>
    <row r="40" spans="1:3" ht="25.5">
      <c r="A40" s="48" t="s">
        <v>202</v>
      </c>
      <c r="B40" s="54">
        <f>SUM(B25:B39)</f>
        <v>33026422</v>
      </c>
      <c r="C40" s="79">
        <f>SUM(C25:C39)</f>
        <v>32752048.24</v>
      </c>
    </row>
    <row r="41" spans="1:3" ht="12.75">
      <c r="A41" s="47"/>
      <c r="B41" s="47" t="str">
        <f>IF(B24=B40,"OK.","błąd")</f>
        <v>OK.</v>
      </c>
      <c r="C41" s="47" t="str">
        <f>IF(C24=C40,"OK.","błąd")</f>
        <v>OK.</v>
      </c>
    </row>
    <row r="42" spans="1:3" ht="25.5">
      <c r="A42" s="80" t="s">
        <v>203</v>
      </c>
      <c r="B42" s="81">
        <f>CB22+BZ22</f>
        <v>7800000</v>
      </c>
      <c r="C42" s="81">
        <f>CC22+CA22</f>
        <v>8191266.11</v>
      </c>
    </row>
    <row r="43" ht="12.75">
      <c r="A43" s="82" t="s">
        <v>204</v>
      </c>
    </row>
    <row r="44" spans="1:3" ht="12.75">
      <c r="A44" s="80" t="s">
        <v>205</v>
      </c>
      <c r="B44" s="81">
        <f>CH22</f>
        <v>0</v>
      </c>
      <c r="C44" s="81">
        <f>CI22</f>
        <v>0</v>
      </c>
    </row>
    <row r="45" spans="1:3" ht="12.75">
      <c r="A45" s="82" t="s">
        <v>206</v>
      </c>
      <c r="B45" s="81">
        <f>CF22</f>
        <v>0</v>
      </c>
      <c r="C45" s="81">
        <f>CG22</f>
        <v>0</v>
      </c>
    </row>
    <row r="46" spans="1:3" ht="12.75">
      <c r="A46" s="80" t="s">
        <v>207</v>
      </c>
      <c r="B46" s="81"/>
      <c r="C46" s="81"/>
    </row>
    <row r="47" spans="1:3" ht="38.25">
      <c r="A47" s="97" t="s">
        <v>373</v>
      </c>
      <c r="B47" s="81">
        <f>CJ22</f>
        <v>6048915</v>
      </c>
      <c r="C47" s="81">
        <f>CK22</f>
        <v>3254485.71</v>
      </c>
    </row>
    <row r="48" spans="2:3" ht="12.75">
      <c r="B48" s="81">
        <f>B40+B42+B44+B45+B46+B47</f>
        <v>46875337</v>
      </c>
      <c r="C48" s="81">
        <f>C40+C42+C44+C45+C46+C47</f>
        <v>44197800.06</v>
      </c>
    </row>
    <row r="51" spans="2:3" ht="12.75">
      <c r="B51" s="81"/>
      <c r="C51" s="81"/>
    </row>
    <row r="53" spans="2:3" ht="12.75">
      <c r="B53" s="81">
        <f>B48-B51</f>
        <v>46875337</v>
      </c>
      <c r="C53" s="81">
        <f>C48-C51</f>
        <v>44197800.06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75" workbookViewId="0" topLeftCell="A16">
      <selection activeCell="D29" sqref="D29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4" customWidth="1"/>
    <col min="4" max="4" width="16.7109375" style="84" customWidth="1"/>
    <col min="5" max="5" width="11.00390625" style="0" customWidth="1"/>
    <col min="7" max="7" width="10.140625" style="0" bestFit="1" customWidth="1"/>
  </cols>
  <sheetData>
    <row r="1" ht="12.75">
      <c r="D1" s="84" t="s">
        <v>209</v>
      </c>
    </row>
    <row r="3" spans="1:4" ht="12.75">
      <c r="A3" s="170" t="s">
        <v>384</v>
      </c>
      <c r="B3" s="170"/>
      <c r="C3" s="170"/>
      <c r="D3" s="170"/>
    </row>
    <row r="4" spans="1:4" ht="12.75">
      <c r="A4" s="170" t="s">
        <v>0</v>
      </c>
      <c r="B4" s="170"/>
      <c r="C4" s="170"/>
      <c r="D4" s="170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339</v>
      </c>
      <c r="D6" s="56" t="s">
        <v>385</v>
      </c>
      <c r="E6" s="56" t="s">
        <v>148</v>
      </c>
    </row>
    <row r="7" spans="1:5" ht="12.75">
      <c r="A7" s="4">
        <v>1</v>
      </c>
      <c r="B7" s="4">
        <v>2</v>
      </c>
      <c r="C7" s="85">
        <v>3</v>
      </c>
      <c r="D7" s="85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6">
        <f>SUM(C9:C16)-C13</f>
        <v>15218932</v>
      </c>
      <c r="D8" s="86">
        <f>SUM(D9:D16)-D13</f>
        <v>16143887.73</v>
      </c>
      <c r="E8" s="58">
        <f>D8/C8</f>
        <v>1.0607766517387685</v>
      </c>
    </row>
    <row r="9" spans="1:5" ht="18" customHeight="1">
      <c r="A9" s="2" t="s">
        <v>10</v>
      </c>
      <c r="B9" s="3" t="s">
        <v>3</v>
      </c>
      <c r="C9" s="83">
        <f>'dochody wg źródeł'!B42</f>
        <v>7800000</v>
      </c>
      <c r="D9" s="83">
        <f>'dochody wg źródeł'!C42</f>
        <v>8191266.11</v>
      </c>
      <c r="E9" s="60">
        <f aca="true" t="shared" si="0" ref="E9:E37">D9/C9</f>
        <v>1.050162321794872</v>
      </c>
    </row>
    <row r="10" spans="1:5" ht="18" customHeight="1">
      <c r="A10" s="2" t="s">
        <v>11</v>
      </c>
      <c r="B10" s="3" t="s">
        <v>4</v>
      </c>
      <c r="C10" s="83">
        <f>'dochody wg źródeł'!B25</f>
        <v>2416324</v>
      </c>
      <c r="D10" s="83">
        <f>'dochody wg źródeł'!C25</f>
        <v>2631885.77</v>
      </c>
      <c r="E10" s="60">
        <f t="shared" si="0"/>
        <v>1.0892106232442338</v>
      </c>
    </row>
    <row r="11" spans="1:6" ht="18" customHeight="1">
      <c r="A11" s="2" t="s">
        <v>12</v>
      </c>
      <c r="B11" s="3" t="s">
        <v>5</v>
      </c>
      <c r="C11" s="83">
        <f>'dochody wg źródeł'!B26</f>
        <v>2351081</v>
      </c>
      <c r="D11" s="83">
        <f>'dochody wg źródeł'!C26</f>
        <v>2329862.07</v>
      </c>
      <c r="E11" s="60">
        <f t="shared" si="0"/>
        <v>0.990974819668059</v>
      </c>
      <c r="F11" s="95"/>
    </row>
    <row r="12" spans="1:7" ht="18" customHeight="1">
      <c r="A12" s="2" t="s">
        <v>13</v>
      </c>
      <c r="B12" s="3" t="s">
        <v>6</v>
      </c>
      <c r="C12" s="83">
        <f>'dochody wg źródeł'!B27</f>
        <v>557121</v>
      </c>
      <c r="D12" s="83">
        <f>'dochody wg źródeł'!C27</f>
        <v>562505.6200000001</v>
      </c>
      <c r="E12" s="60">
        <f t="shared" si="0"/>
        <v>1.0096650817326938</v>
      </c>
      <c r="F12" s="95"/>
      <c r="G12" s="81"/>
    </row>
    <row r="13" spans="1:5" ht="18" customHeight="1">
      <c r="A13" s="2"/>
      <c r="B13" s="3" t="s">
        <v>7</v>
      </c>
      <c r="C13" s="83">
        <f>'dochody wg źródeł'!T22</f>
        <v>34151</v>
      </c>
      <c r="D13" s="83">
        <f>'dochody wg źródeł'!U22</f>
        <v>32825.55</v>
      </c>
      <c r="E13" s="60">
        <f t="shared" si="0"/>
        <v>0.961188544991362</v>
      </c>
    </row>
    <row r="14" spans="1:5" ht="18" customHeight="1">
      <c r="A14" s="2" t="s">
        <v>14</v>
      </c>
      <c r="B14" s="3" t="s">
        <v>8</v>
      </c>
      <c r="C14" s="83">
        <f>'dochody wg źródeł'!B28</f>
        <v>69337</v>
      </c>
      <c r="D14" s="83">
        <f>'dochody wg źródeł'!C28</f>
        <v>150727.21999999997</v>
      </c>
      <c r="E14" s="60">
        <f t="shared" si="0"/>
        <v>2.173835326016412</v>
      </c>
    </row>
    <row r="15" spans="1:5" ht="18" customHeight="1">
      <c r="A15" s="2" t="s">
        <v>15</v>
      </c>
      <c r="B15" s="3" t="s">
        <v>9</v>
      </c>
      <c r="C15" s="83">
        <f>'dochody wg źródeł'!B29</f>
        <v>1622519</v>
      </c>
      <c r="D15" s="83">
        <f>'dochody wg źródeł'!C29</f>
        <v>1944162.7699999998</v>
      </c>
      <c r="E15" s="60">
        <f t="shared" si="0"/>
        <v>1.1982372902875096</v>
      </c>
    </row>
    <row r="16" spans="1:5" ht="30.75" customHeight="1">
      <c r="A16" s="16" t="s">
        <v>16</v>
      </c>
      <c r="B16" s="6" t="s">
        <v>38</v>
      </c>
      <c r="C16" s="87">
        <f>'dochody wg źródeł'!B30</f>
        <v>402550</v>
      </c>
      <c r="D16" s="87">
        <f>'dochody wg źródeł'!C30</f>
        <v>333478.17</v>
      </c>
      <c r="E16" s="62">
        <f t="shared" si="0"/>
        <v>0.8284142839398833</v>
      </c>
    </row>
    <row r="17" spans="1:5" s="8" customFormat="1" ht="18" customHeight="1">
      <c r="A17" s="14" t="s">
        <v>17</v>
      </c>
      <c r="B17" s="9" t="s">
        <v>18</v>
      </c>
      <c r="C17" s="86">
        <f>C18+C20+C22+C27+C23+C25</f>
        <v>30457431</v>
      </c>
      <c r="D17" s="86">
        <f>D18+D20+D22+D27+D23+D25</f>
        <v>26890353.04</v>
      </c>
      <c r="E17" s="58">
        <f t="shared" si="0"/>
        <v>0.8828831637179118</v>
      </c>
    </row>
    <row r="18" spans="1:5" ht="18" customHeight="1">
      <c r="A18" s="2" t="s">
        <v>10</v>
      </c>
      <c r="B18" s="3" t="s">
        <v>19</v>
      </c>
      <c r="C18" s="83">
        <f>'dochody wg źródeł'!B31</f>
        <v>10785127</v>
      </c>
      <c r="D18" s="83">
        <f>'dochody wg źródeł'!C31</f>
        <v>10781341.82</v>
      </c>
      <c r="E18" s="60">
        <f t="shared" si="0"/>
        <v>0.9996490370488915</v>
      </c>
    </row>
    <row r="19" spans="1:5" ht="18" customHeight="1">
      <c r="A19" s="2"/>
      <c r="B19" s="3" t="s">
        <v>20</v>
      </c>
      <c r="C19" s="83">
        <f>'dochody wg źródeł'!BD22</f>
        <v>2594217</v>
      </c>
      <c r="D19" s="83">
        <f>'dochody wg źródeł'!BE22</f>
        <v>2594217</v>
      </c>
      <c r="E19" s="60">
        <v>0</v>
      </c>
    </row>
    <row r="20" spans="1:5" ht="18" customHeight="1">
      <c r="A20" s="2" t="s">
        <v>11</v>
      </c>
      <c r="B20" s="3" t="s">
        <v>21</v>
      </c>
      <c r="C20" s="83">
        <f>'dochody wg źródeł'!B32</f>
        <v>9656933</v>
      </c>
      <c r="D20" s="83">
        <f>'dochody wg źródeł'!C32</f>
        <v>9656242.430000002</v>
      </c>
      <c r="E20" s="60">
        <f t="shared" si="0"/>
        <v>0.9999284897182161</v>
      </c>
    </row>
    <row r="21" spans="1:5" ht="18" customHeight="1">
      <c r="A21" s="2"/>
      <c r="B21" s="3" t="s">
        <v>20</v>
      </c>
      <c r="C21" s="83">
        <f>'dochody wg źródeł'!AJ22</f>
        <v>470000</v>
      </c>
      <c r="D21" s="83">
        <f>'dochody wg źródeł'!AK22</f>
        <v>470000</v>
      </c>
      <c r="E21" s="60">
        <f t="shared" si="0"/>
        <v>1</v>
      </c>
    </row>
    <row r="22" spans="1:5" ht="30.75" customHeight="1">
      <c r="A22" s="17" t="s">
        <v>12</v>
      </c>
      <c r="B22" s="3" t="s">
        <v>22</v>
      </c>
      <c r="C22" s="88">
        <f>'dochody wg źródeł'!B33</f>
        <v>349392</v>
      </c>
      <c r="D22" s="88">
        <f>'dochody wg źródeł'!C33</f>
        <v>335582.37</v>
      </c>
      <c r="E22" s="62">
        <f t="shared" si="0"/>
        <v>0.9604752541557906</v>
      </c>
    </row>
    <row r="23" spans="1:5" ht="30.75" customHeight="1">
      <c r="A23" s="17" t="s">
        <v>13</v>
      </c>
      <c r="B23" s="112" t="s">
        <v>406</v>
      </c>
      <c r="C23" s="88">
        <f>'dochody wg źródeł'!B39+'dochody wg źródeł'!B47</f>
        <v>8072531</v>
      </c>
      <c r="D23" s="88">
        <f>'dochody wg źródeł'!C39+'dochody wg źródeł'!C47</f>
        <v>4973756.85</v>
      </c>
      <c r="E23" s="62">
        <f>D23/C23</f>
        <v>0.6161335088090711</v>
      </c>
    </row>
    <row r="24" spans="1:5" ht="30.75" customHeight="1">
      <c r="A24" s="17"/>
      <c r="B24" s="112" t="s">
        <v>20</v>
      </c>
      <c r="C24" s="88">
        <f>'dochody wg źródeł'!B47</f>
        <v>6048915</v>
      </c>
      <c r="D24" s="88">
        <f>'dochody wg źródeł'!C47</f>
        <v>3254485.71</v>
      </c>
      <c r="E24" s="62">
        <f>D24/C24</f>
        <v>0.5380280116351445</v>
      </c>
    </row>
    <row r="25" spans="1:5" ht="38.25">
      <c r="A25" s="17" t="s">
        <v>14</v>
      </c>
      <c r="B25" s="3" t="s">
        <v>407</v>
      </c>
      <c r="C25" s="88">
        <f>'dochody wg źródeł'!B36</f>
        <v>1590972</v>
      </c>
      <c r="D25" s="88">
        <f>'dochody wg źródeł'!C36</f>
        <v>1140953.5699999998</v>
      </c>
      <c r="E25" s="62">
        <f>D25/C25</f>
        <v>0.7171424575668207</v>
      </c>
    </row>
    <row r="26" spans="1:5" ht="30.75" customHeight="1">
      <c r="A26" s="17"/>
      <c r="B26" s="112" t="s">
        <v>20</v>
      </c>
      <c r="C26" s="88">
        <f>'dochody wg źródeł'!BB22</f>
        <v>1578432</v>
      </c>
      <c r="D26" s="88">
        <f>'dochody wg źródeł'!BC22</f>
        <v>1128413.5699999998</v>
      </c>
      <c r="E26" s="62">
        <f>D26/C26</f>
        <v>0.7148952694826257</v>
      </c>
    </row>
    <row r="27" spans="1:5" ht="30.75" customHeight="1">
      <c r="A27" s="17" t="s">
        <v>15</v>
      </c>
      <c r="B27" s="3" t="s">
        <v>30</v>
      </c>
      <c r="C27" s="88">
        <f>'dochody wg źródeł'!B34</f>
        <v>2476</v>
      </c>
      <c r="D27" s="88">
        <f>'dochody wg źródeł'!C34</f>
        <v>2476</v>
      </c>
      <c r="E27" s="62">
        <f>D27/C27</f>
        <v>1</v>
      </c>
    </row>
    <row r="28" spans="1:5" s="8" customFormat="1" ht="18" customHeight="1">
      <c r="A28" s="29" t="s">
        <v>23</v>
      </c>
      <c r="B28" s="30" t="s">
        <v>31</v>
      </c>
      <c r="C28" s="89">
        <f>C29+C31+C32</f>
        <v>1198974</v>
      </c>
      <c r="D28" s="89">
        <f>D29+D31+D32</f>
        <v>1163559.29</v>
      </c>
      <c r="E28" s="58">
        <f t="shared" si="0"/>
        <v>0.9704624870931313</v>
      </c>
    </row>
    <row r="29" spans="1:5" ht="30.75" customHeight="1">
      <c r="A29" s="17" t="s">
        <v>10</v>
      </c>
      <c r="B29" s="3" t="s">
        <v>151</v>
      </c>
      <c r="C29" s="88">
        <f>'dochody wg źródeł'!B35</f>
        <v>391674</v>
      </c>
      <c r="D29" s="88">
        <f>'dochody wg źródeł'!C35</f>
        <v>356407.22</v>
      </c>
      <c r="E29" s="62">
        <f t="shared" si="0"/>
        <v>0.9099588433237845</v>
      </c>
    </row>
    <row r="30" spans="1:5" ht="30.75" customHeight="1">
      <c r="A30" s="17"/>
      <c r="B30" s="112" t="s">
        <v>20</v>
      </c>
      <c r="C30" s="88">
        <f>'dochody wg źródeł'!AV22</f>
        <v>158662</v>
      </c>
      <c r="D30" s="88">
        <f>'dochody wg źródeł'!AW22</f>
        <v>158662</v>
      </c>
      <c r="E30" s="62">
        <f t="shared" si="0"/>
        <v>1</v>
      </c>
    </row>
    <row r="31" spans="1:5" ht="38.25">
      <c r="A31" s="17" t="s">
        <v>11</v>
      </c>
      <c r="B31" s="112" t="s">
        <v>152</v>
      </c>
      <c r="C31" s="88">
        <f>'dochody wg źródeł'!B37</f>
        <v>175000</v>
      </c>
      <c r="D31" s="88">
        <f>'dochody wg źródeł'!C37</f>
        <v>174852.07</v>
      </c>
      <c r="E31" s="62">
        <f>D31/C31</f>
        <v>0.9991546857142858</v>
      </c>
    </row>
    <row r="32" spans="1:5" ht="51">
      <c r="A32" s="16" t="s">
        <v>12</v>
      </c>
      <c r="B32" s="150" t="s">
        <v>221</v>
      </c>
      <c r="C32" s="87">
        <f>'dochody wg źródeł'!B38</f>
        <v>632300</v>
      </c>
      <c r="D32" s="87">
        <f>'dochody wg źródeł'!C38</f>
        <v>632300</v>
      </c>
      <c r="E32" s="59">
        <f t="shared" si="0"/>
        <v>1</v>
      </c>
    </row>
    <row r="33" spans="1:5" ht="12.75">
      <c r="A33" s="14" t="s">
        <v>24</v>
      </c>
      <c r="B33" s="30" t="s">
        <v>25</v>
      </c>
      <c r="C33" s="86">
        <f>SUM(C34:C36)</f>
        <v>38097019</v>
      </c>
      <c r="D33" s="86">
        <f>SUM(D34:D36)</f>
        <v>38097019</v>
      </c>
      <c r="E33" s="58">
        <f t="shared" si="0"/>
        <v>1</v>
      </c>
    </row>
    <row r="34" spans="1:5" s="8" customFormat="1" ht="18" customHeight="1">
      <c r="A34" s="2" t="s">
        <v>10</v>
      </c>
      <c r="B34" s="3" t="s">
        <v>26</v>
      </c>
      <c r="C34" s="88">
        <v>26781747</v>
      </c>
      <c r="D34" s="88">
        <v>26781747</v>
      </c>
      <c r="E34" s="60">
        <f t="shared" si="0"/>
        <v>1</v>
      </c>
    </row>
    <row r="35" spans="1:5" ht="18" customHeight="1">
      <c r="A35" s="2" t="s">
        <v>11</v>
      </c>
      <c r="B35" s="3" t="s">
        <v>27</v>
      </c>
      <c r="C35" s="88">
        <v>10780132</v>
      </c>
      <c r="D35" s="88">
        <v>10780132</v>
      </c>
      <c r="E35" s="60">
        <f t="shared" si="0"/>
        <v>1</v>
      </c>
    </row>
    <row r="36" spans="1:5" ht="18" customHeight="1">
      <c r="A36" s="2" t="s">
        <v>12</v>
      </c>
      <c r="B36" s="3" t="s">
        <v>208</v>
      </c>
      <c r="C36" s="88">
        <v>535140</v>
      </c>
      <c r="D36" s="88">
        <v>535140</v>
      </c>
      <c r="E36" s="60">
        <f t="shared" si="0"/>
        <v>1</v>
      </c>
    </row>
    <row r="37" spans="1:5" ht="18" customHeight="1">
      <c r="A37" s="7"/>
      <c r="B37" s="7" t="s">
        <v>28</v>
      </c>
      <c r="C37" s="98">
        <f>C8+C17+C28+C33</f>
        <v>84972356</v>
      </c>
      <c r="D37" s="98">
        <f>D8+D17+D28+D33</f>
        <v>82294819.06</v>
      </c>
      <c r="E37" s="57">
        <f t="shared" si="0"/>
        <v>0.9684893173963542</v>
      </c>
    </row>
    <row r="38" spans="1:5" s="8" customFormat="1" ht="24.75" customHeight="1">
      <c r="A38"/>
      <c r="B38"/>
      <c r="C38" s="90">
        <v>56886030</v>
      </c>
      <c r="D38" s="90">
        <v>55427378.23</v>
      </c>
      <c r="E38"/>
    </row>
    <row r="39" spans="3:4" ht="12.75">
      <c r="C39" s="91">
        <f>C37-C38</f>
        <v>28086326</v>
      </c>
      <c r="D39" s="91">
        <f>D37-D38</f>
        <v>26867440.830000006</v>
      </c>
    </row>
  </sheetData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75">
      <selection activeCell="G75" sqref="G75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71" t="s">
        <v>32</v>
      </c>
      <c r="B3" s="171"/>
      <c r="C3" s="171"/>
      <c r="D3" s="171"/>
      <c r="E3" s="171"/>
      <c r="F3" s="171"/>
      <c r="G3" s="171"/>
    </row>
    <row r="4" spans="1:7" ht="15.75">
      <c r="A4" s="171" t="s">
        <v>386</v>
      </c>
      <c r="B4" s="171"/>
      <c r="C4" s="171"/>
      <c r="D4" s="171"/>
      <c r="E4" s="171"/>
      <c r="F4" s="171"/>
      <c r="G4" s="171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35000</v>
      </c>
      <c r="G8" s="10">
        <f>G9</f>
        <v>34392</v>
      </c>
      <c r="H8" s="63">
        <f>G8/F8</f>
        <v>0.9826285714285714</v>
      </c>
    </row>
    <row r="9" spans="1:8" ht="30.75" customHeight="1">
      <c r="A9" s="2"/>
      <c r="B9" s="14"/>
      <c r="C9" s="103" t="s">
        <v>36</v>
      </c>
      <c r="D9" s="103"/>
      <c r="E9" s="9" t="s">
        <v>37</v>
      </c>
      <c r="F9" s="27">
        <f>F10</f>
        <v>35000</v>
      </c>
      <c r="G9" s="27">
        <f>G10</f>
        <v>34392</v>
      </c>
      <c r="H9" s="65">
        <f aca="true" t="shared" si="0" ref="H9:H201">G9/F9</f>
        <v>0.9826285714285714</v>
      </c>
    </row>
    <row r="10" spans="1:8" ht="38.25">
      <c r="A10" s="2"/>
      <c r="B10" s="2"/>
      <c r="C10" s="22"/>
      <c r="D10" s="22" t="s">
        <v>224</v>
      </c>
      <c r="E10" s="3" t="s">
        <v>243</v>
      </c>
      <c r="F10" s="19">
        <v>35000</v>
      </c>
      <c r="G10" s="19">
        <v>34392</v>
      </c>
      <c r="H10" s="62">
        <f t="shared" si="0"/>
        <v>0.9826285714285714</v>
      </c>
    </row>
    <row r="11" spans="1:8" s="8" customFormat="1" ht="18" customHeight="1">
      <c r="A11" s="29" t="s">
        <v>11</v>
      </c>
      <c r="B11" s="71" t="s">
        <v>43</v>
      </c>
      <c r="C11" s="29"/>
      <c r="D11" s="71"/>
      <c r="E11" s="30" t="s">
        <v>39</v>
      </c>
      <c r="F11" s="33">
        <f>SUM(F12)</f>
        <v>175000</v>
      </c>
      <c r="G11" s="33">
        <f>SUM(G12)</f>
        <v>174852</v>
      </c>
      <c r="H11" s="58">
        <f t="shared" si="0"/>
        <v>0.9991542857142857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175000</v>
      </c>
      <c r="G12" s="10">
        <f>G13</f>
        <v>174852</v>
      </c>
      <c r="H12" s="63">
        <f t="shared" si="0"/>
        <v>0.9991542857142857</v>
      </c>
    </row>
    <row r="13" spans="1:8" ht="51">
      <c r="A13" s="15"/>
      <c r="B13" s="15"/>
      <c r="C13" s="24"/>
      <c r="D13" s="39" t="s">
        <v>225</v>
      </c>
      <c r="E13" s="6" t="s">
        <v>393</v>
      </c>
      <c r="F13" s="18">
        <v>175000</v>
      </c>
      <c r="G13" s="18">
        <v>174852</v>
      </c>
      <c r="H13" s="59">
        <f t="shared" si="0"/>
        <v>0.9991542857142857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F15+F23</f>
        <v>12737512</v>
      </c>
      <c r="G14" s="10">
        <f>G15+G23</f>
        <v>12368112.73</v>
      </c>
      <c r="H14" s="63">
        <f t="shared" si="0"/>
        <v>0.9709991032785681</v>
      </c>
    </row>
    <row r="15" spans="1:8" ht="18" customHeight="1">
      <c r="A15" s="2"/>
      <c r="B15" s="2"/>
      <c r="C15" s="14">
        <v>60014</v>
      </c>
      <c r="D15" s="21"/>
      <c r="E15" s="9" t="s">
        <v>45</v>
      </c>
      <c r="F15" s="10">
        <f>SUM(F17:F22)</f>
        <v>6153472</v>
      </c>
      <c r="G15" s="10">
        <f>SUM(G17:G22)</f>
        <v>5784072.73</v>
      </c>
      <c r="H15" s="63">
        <f t="shared" si="0"/>
        <v>0.9399689687382994</v>
      </c>
    </row>
    <row r="16" spans="1:8" ht="18" customHeight="1">
      <c r="A16" s="2"/>
      <c r="B16" s="2"/>
      <c r="C16" s="2"/>
      <c r="D16" s="34"/>
      <c r="E16" s="9" t="s">
        <v>222</v>
      </c>
      <c r="F16" s="10">
        <f>F21+F22+F20</f>
        <v>5438664</v>
      </c>
      <c r="G16" s="10">
        <f>G21+G22+G20</f>
        <v>4929411.05</v>
      </c>
      <c r="H16" s="63">
        <f t="shared" si="0"/>
        <v>0.9063643295485803</v>
      </c>
    </row>
    <row r="17" spans="1:8" ht="18" customHeight="1">
      <c r="A17" s="2"/>
      <c r="B17" s="2"/>
      <c r="C17" s="2"/>
      <c r="D17" s="34" t="s">
        <v>246</v>
      </c>
      <c r="E17" s="3" t="s">
        <v>226</v>
      </c>
      <c r="F17" s="11">
        <v>700000</v>
      </c>
      <c r="G17" s="11">
        <v>836120.79</v>
      </c>
      <c r="H17" s="60">
        <f t="shared" si="0"/>
        <v>1.1944582714285714</v>
      </c>
    </row>
    <row r="18" spans="1:8" ht="18" customHeight="1">
      <c r="A18" s="2"/>
      <c r="B18" s="2"/>
      <c r="C18" s="2"/>
      <c r="D18" s="34" t="s">
        <v>247</v>
      </c>
      <c r="E18" s="3" t="s">
        <v>227</v>
      </c>
      <c r="F18" s="11">
        <v>0</v>
      </c>
      <c r="G18" s="11">
        <v>3732.89</v>
      </c>
      <c r="H18" s="60" t="e">
        <f t="shared" si="0"/>
        <v>#DIV/0!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14808</v>
      </c>
      <c r="G19" s="11">
        <v>14808</v>
      </c>
      <c r="H19" s="60">
        <f t="shared" si="0"/>
        <v>1</v>
      </c>
    </row>
    <row r="20" spans="1:8" ht="38.25">
      <c r="A20" s="2"/>
      <c r="B20" s="2"/>
      <c r="C20" s="2"/>
      <c r="D20" s="22" t="s">
        <v>343</v>
      </c>
      <c r="E20" s="112" t="s">
        <v>342</v>
      </c>
      <c r="F20" s="19">
        <v>2099015</v>
      </c>
      <c r="G20" s="19">
        <v>2039780.48</v>
      </c>
      <c r="H20" s="62">
        <f t="shared" si="0"/>
        <v>0.9717798491197062</v>
      </c>
    </row>
    <row r="21" spans="1:8" ht="51">
      <c r="A21" s="2"/>
      <c r="B21" s="2"/>
      <c r="C21" s="2"/>
      <c r="D21" s="22">
        <v>6300</v>
      </c>
      <c r="E21" s="112" t="s">
        <v>394</v>
      </c>
      <c r="F21" s="19">
        <v>1245432</v>
      </c>
      <c r="G21" s="19">
        <v>795413.57</v>
      </c>
      <c r="H21" s="62">
        <f t="shared" si="0"/>
        <v>0.6386647926181437</v>
      </c>
    </row>
    <row r="22" spans="1:8" ht="51">
      <c r="A22" s="2"/>
      <c r="B22" s="2"/>
      <c r="C22" s="2"/>
      <c r="D22" s="22" t="s">
        <v>279</v>
      </c>
      <c r="E22" s="3" t="s">
        <v>286</v>
      </c>
      <c r="F22" s="19">
        <v>2094217</v>
      </c>
      <c r="G22" s="19">
        <v>2094217</v>
      </c>
      <c r="H22" s="62">
        <f t="shared" si="0"/>
        <v>1</v>
      </c>
    </row>
    <row r="23" spans="1:8" ht="25.5">
      <c r="A23" s="2"/>
      <c r="B23" s="2"/>
      <c r="C23" s="14">
        <v>60078</v>
      </c>
      <c r="D23" s="22"/>
      <c r="E23" s="9" t="s">
        <v>348</v>
      </c>
      <c r="F23" s="27">
        <f>F24</f>
        <v>6584040</v>
      </c>
      <c r="G23" s="27">
        <f>G24</f>
        <v>6584040</v>
      </c>
      <c r="H23" s="65">
        <f t="shared" si="0"/>
        <v>1</v>
      </c>
    </row>
    <row r="24" spans="1:8" ht="38.25">
      <c r="A24" s="15"/>
      <c r="B24" s="15"/>
      <c r="C24" s="15"/>
      <c r="D24" s="39" t="s">
        <v>349</v>
      </c>
      <c r="E24" s="6" t="s">
        <v>350</v>
      </c>
      <c r="F24" s="18">
        <v>6584040</v>
      </c>
      <c r="G24" s="18">
        <v>6584040</v>
      </c>
      <c r="H24" s="59">
        <f t="shared" si="0"/>
        <v>1</v>
      </c>
    </row>
    <row r="25" spans="1:8" ht="12.75">
      <c r="A25" s="14" t="s">
        <v>13</v>
      </c>
      <c r="B25" s="14">
        <v>630</v>
      </c>
      <c r="C25" s="14"/>
      <c r="D25" s="34"/>
      <c r="E25" s="9" t="s">
        <v>216</v>
      </c>
      <c r="F25" s="27">
        <f>F26</f>
        <v>70550</v>
      </c>
      <c r="G25" s="27">
        <f>G26</f>
        <v>34009.25</v>
      </c>
      <c r="H25" s="63">
        <f t="shared" si="0"/>
        <v>0.48205882352941176</v>
      </c>
    </row>
    <row r="26" spans="1:8" ht="12.75">
      <c r="A26" s="14"/>
      <c r="B26" s="14"/>
      <c r="C26" s="14">
        <v>63095</v>
      </c>
      <c r="D26" s="34"/>
      <c r="E26" s="9" t="s">
        <v>58</v>
      </c>
      <c r="F26" s="27">
        <f>F27+F28</f>
        <v>70550</v>
      </c>
      <c r="G26" s="27">
        <f>G27+G28</f>
        <v>34009.25</v>
      </c>
      <c r="H26" s="63">
        <f t="shared" si="0"/>
        <v>0.48205882352941176</v>
      </c>
    </row>
    <row r="27" spans="1:8" ht="38.25">
      <c r="A27" s="2"/>
      <c r="B27" s="2"/>
      <c r="C27" s="2"/>
      <c r="D27" s="22" t="s">
        <v>282</v>
      </c>
      <c r="E27" s="3" t="s">
        <v>345</v>
      </c>
      <c r="F27" s="19">
        <v>62650</v>
      </c>
      <c r="G27" s="19">
        <v>34009.25</v>
      </c>
      <c r="H27" s="62">
        <f t="shared" si="0"/>
        <v>0.5428451715881883</v>
      </c>
    </row>
    <row r="28" spans="1:8" ht="38.25">
      <c r="A28" s="15"/>
      <c r="B28" s="15"/>
      <c r="C28" s="15"/>
      <c r="D28" s="39" t="s">
        <v>344</v>
      </c>
      <c r="E28" s="6" t="s">
        <v>345</v>
      </c>
      <c r="F28" s="18">
        <v>7900</v>
      </c>
      <c r="G28" s="18">
        <v>0</v>
      </c>
      <c r="H28" s="59">
        <f t="shared" si="0"/>
        <v>0</v>
      </c>
    </row>
    <row r="29" spans="1:8" s="8" customFormat="1" ht="18" customHeight="1">
      <c r="A29" s="14" t="s">
        <v>14</v>
      </c>
      <c r="B29" s="14">
        <v>700</v>
      </c>
      <c r="C29" s="14"/>
      <c r="D29" s="21"/>
      <c r="E29" s="9" t="s">
        <v>46</v>
      </c>
      <c r="F29" s="10">
        <f>SUM(F30)</f>
        <v>1187093</v>
      </c>
      <c r="G29" s="10">
        <f>G30</f>
        <v>1085849.6600000001</v>
      </c>
      <c r="H29" s="63">
        <f t="shared" si="0"/>
        <v>0.9147132196045299</v>
      </c>
    </row>
    <row r="30" spans="1:8" s="8" customFormat="1" ht="27.75" customHeight="1">
      <c r="A30" s="14"/>
      <c r="B30" s="14"/>
      <c r="C30" s="14">
        <v>70005</v>
      </c>
      <c r="D30" s="21"/>
      <c r="E30" s="9" t="s">
        <v>47</v>
      </c>
      <c r="F30" s="27">
        <f>SUM(F32:F40)</f>
        <v>1187093</v>
      </c>
      <c r="G30" s="27">
        <f>SUM(G32:G40)</f>
        <v>1085849.6600000001</v>
      </c>
      <c r="H30" s="65">
        <f t="shared" si="0"/>
        <v>0.9147132196045299</v>
      </c>
    </row>
    <row r="31" spans="1:8" ht="18" customHeight="1">
      <c r="A31" s="2"/>
      <c r="B31" s="2"/>
      <c r="C31" s="14"/>
      <c r="D31" s="21"/>
      <c r="E31" s="9" t="s">
        <v>222</v>
      </c>
      <c r="F31" s="10">
        <f>F34</f>
        <v>34151</v>
      </c>
      <c r="G31" s="10">
        <f>G34</f>
        <v>32825.55</v>
      </c>
      <c r="H31" s="63">
        <f t="shared" si="0"/>
        <v>0.961188544991362</v>
      </c>
    </row>
    <row r="32" spans="1:8" ht="18" customHeight="1">
      <c r="A32" s="2"/>
      <c r="B32" s="2"/>
      <c r="C32" s="2"/>
      <c r="D32" s="34" t="s">
        <v>249</v>
      </c>
      <c r="E32" s="3" t="s">
        <v>229</v>
      </c>
      <c r="F32" s="11">
        <v>330</v>
      </c>
      <c r="G32" s="11">
        <v>330.01</v>
      </c>
      <c r="H32" s="60">
        <f t="shared" si="0"/>
        <v>1.000030303030303</v>
      </c>
    </row>
    <row r="33" spans="1:8" ht="25.5">
      <c r="A33" s="2"/>
      <c r="B33" s="2"/>
      <c r="C33" s="2"/>
      <c r="D33" s="22" t="s">
        <v>250</v>
      </c>
      <c r="E33" s="112" t="s">
        <v>230</v>
      </c>
      <c r="F33" s="19">
        <v>130000</v>
      </c>
      <c r="G33" s="19">
        <v>136804.35</v>
      </c>
      <c r="H33" s="62">
        <f t="shared" si="0"/>
        <v>1.0523411538461538</v>
      </c>
    </row>
    <row r="34" spans="1:8" ht="38.25">
      <c r="A34" s="2"/>
      <c r="B34" s="2"/>
      <c r="C34" s="2"/>
      <c r="D34" s="22" t="s">
        <v>346</v>
      </c>
      <c r="E34" s="112" t="s">
        <v>347</v>
      </c>
      <c r="F34" s="19">
        <v>34151</v>
      </c>
      <c r="G34" s="19">
        <v>32825.55</v>
      </c>
      <c r="H34" s="62">
        <f t="shared" si="0"/>
        <v>0.961188544991362</v>
      </c>
    </row>
    <row r="35" spans="1:8" ht="18" customHeight="1">
      <c r="A35" s="2"/>
      <c r="B35" s="2"/>
      <c r="C35" s="2"/>
      <c r="D35" s="34" t="s">
        <v>252</v>
      </c>
      <c r="E35" s="3" t="s">
        <v>233</v>
      </c>
      <c r="F35" s="11">
        <v>193165</v>
      </c>
      <c r="G35" s="11">
        <v>155794.57</v>
      </c>
      <c r="H35" s="60">
        <f t="shared" si="0"/>
        <v>0.8065362255066912</v>
      </c>
    </row>
    <row r="36" spans="1:8" ht="18" customHeight="1">
      <c r="A36" s="2"/>
      <c r="B36" s="2"/>
      <c r="C36" s="2"/>
      <c r="D36" s="34" t="s">
        <v>247</v>
      </c>
      <c r="E36" s="3" t="s">
        <v>227</v>
      </c>
      <c r="F36" s="11">
        <v>30</v>
      </c>
      <c r="G36" s="11">
        <v>29.38</v>
      </c>
      <c r="H36" s="60">
        <f t="shared" si="0"/>
        <v>0.9793333333333333</v>
      </c>
    </row>
    <row r="37" spans="1:8" ht="18" customHeight="1">
      <c r="A37" s="2"/>
      <c r="B37" s="2"/>
      <c r="C37" s="2"/>
      <c r="D37" s="34" t="s">
        <v>251</v>
      </c>
      <c r="E37" s="3" t="s">
        <v>231</v>
      </c>
      <c r="F37" s="11">
        <v>1460</v>
      </c>
      <c r="G37" s="11">
        <v>1664.31</v>
      </c>
      <c r="H37" s="60">
        <f t="shared" si="0"/>
        <v>1.1399383561643834</v>
      </c>
    </row>
    <row r="38" spans="1:8" ht="18" customHeight="1">
      <c r="A38" s="2"/>
      <c r="B38" s="2"/>
      <c r="C38" s="2"/>
      <c r="D38" s="34" t="s">
        <v>248</v>
      </c>
      <c r="E38" s="3" t="s">
        <v>228</v>
      </c>
      <c r="F38" s="11">
        <v>96255</v>
      </c>
      <c r="G38" s="11">
        <v>96254.59</v>
      </c>
      <c r="H38" s="60">
        <f t="shared" si="0"/>
        <v>0.9999957404810139</v>
      </c>
    </row>
    <row r="39" spans="1:8" ht="38.25">
      <c r="A39" s="2"/>
      <c r="B39" s="2"/>
      <c r="C39" s="2"/>
      <c r="D39" s="22">
        <v>2110</v>
      </c>
      <c r="E39" s="112" t="s">
        <v>243</v>
      </c>
      <c r="F39" s="19">
        <v>329702</v>
      </c>
      <c r="G39" s="19">
        <v>329675.9</v>
      </c>
      <c r="H39" s="62">
        <f t="shared" si="0"/>
        <v>0.9999208376048675</v>
      </c>
    </row>
    <row r="40" spans="1:8" ht="38.25">
      <c r="A40" s="15"/>
      <c r="B40" s="15"/>
      <c r="C40" s="15"/>
      <c r="D40" s="39">
        <v>2360</v>
      </c>
      <c r="E40" s="124" t="s">
        <v>232</v>
      </c>
      <c r="F40" s="18">
        <v>402000</v>
      </c>
      <c r="G40" s="18">
        <v>332471</v>
      </c>
      <c r="H40" s="59">
        <f t="shared" si="0"/>
        <v>0.827042288557214</v>
      </c>
    </row>
    <row r="41" spans="1:8" s="8" customFormat="1" ht="18" customHeight="1">
      <c r="A41" s="14" t="s">
        <v>15</v>
      </c>
      <c r="B41" s="14">
        <v>710</v>
      </c>
      <c r="C41" s="14"/>
      <c r="D41" s="21"/>
      <c r="E41" s="9" t="s">
        <v>48</v>
      </c>
      <c r="F41" s="10">
        <f>F42+F44+F46+F48+F50</f>
        <v>605350</v>
      </c>
      <c r="G41" s="10">
        <f>G42+G44+G46+G48+G50</f>
        <v>605347.7</v>
      </c>
      <c r="H41" s="63">
        <f t="shared" si="0"/>
        <v>0.999996200545139</v>
      </c>
    </row>
    <row r="42" spans="1:8" ht="30.75" customHeight="1">
      <c r="A42" s="2"/>
      <c r="B42" s="14"/>
      <c r="C42" s="23">
        <v>71012</v>
      </c>
      <c r="D42" s="103"/>
      <c r="E42" s="9" t="s">
        <v>49</v>
      </c>
      <c r="F42" s="27">
        <f>F43</f>
        <v>105000</v>
      </c>
      <c r="G42" s="27">
        <f>G43</f>
        <v>104999.7</v>
      </c>
      <c r="H42" s="65">
        <f t="shared" si="0"/>
        <v>0.9999971428571428</v>
      </c>
    </row>
    <row r="43" spans="1:8" ht="38.25">
      <c r="A43" s="2"/>
      <c r="B43" s="2"/>
      <c r="C43" s="17"/>
      <c r="D43" s="22">
        <v>2110</v>
      </c>
      <c r="E43" s="3" t="s">
        <v>243</v>
      </c>
      <c r="F43" s="19">
        <v>105000</v>
      </c>
      <c r="G43" s="19">
        <v>104999.7</v>
      </c>
      <c r="H43" s="62">
        <f t="shared" si="0"/>
        <v>0.9999971428571428</v>
      </c>
    </row>
    <row r="44" spans="1:8" ht="30.75" customHeight="1">
      <c r="A44" s="2"/>
      <c r="B44" s="2"/>
      <c r="C44" s="23">
        <v>71013</v>
      </c>
      <c r="D44" s="103"/>
      <c r="E44" s="9" t="s">
        <v>55</v>
      </c>
      <c r="F44" s="27">
        <f>F45</f>
        <v>130000</v>
      </c>
      <c r="G44" s="27">
        <f>G45</f>
        <v>130000</v>
      </c>
      <c r="H44" s="65">
        <f t="shared" si="0"/>
        <v>1</v>
      </c>
    </row>
    <row r="45" spans="1:8" ht="38.25">
      <c r="A45" s="2"/>
      <c r="B45" s="2"/>
      <c r="C45" s="17"/>
      <c r="D45" s="22">
        <v>2110</v>
      </c>
      <c r="E45" s="3" t="s">
        <v>243</v>
      </c>
      <c r="F45" s="19">
        <v>130000</v>
      </c>
      <c r="G45" s="19">
        <v>130000</v>
      </c>
      <c r="H45" s="62">
        <f t="shared" si="0"/>
        <v>1</v>
      </c>
    </row>
    <row r="46" spans="1:8" ht="25.5">
      <c r="A46" s="2"/>
      <c r="B46" s="14"/>
      <c r="C46" s="14">
        <v>71014</v>
      </c>
      <c r="D46" s="21"/>
      <c r="E46" s="9" t="s">
        <v>50</v>
      </c>
      <c r="F46" s="104">
        <f>F47</f>
        <v>20000</v>
      </c>
      <c r="G46" s="104">
        <f>G47</f>
        <v>20000</v>
      </c>
      <c r="H46" s="63">
        <f t="shared" si="0"/>
        <v>1</v>
      </c>
    </row>
    <row r="47" spans="1:8" ht="38.25">
      <c r="A47" s="2"/>
      <c r="B47" s="2"/>
      <c r="C47" s="2"/>
      <c r="D47" s="22">
        <v>2110</v>
      </c>
      <c r="E47" s="3" t="s">
        <v>244</v>
      </c>
      <c r="F47" s="19">
        <v>20000</v>
      </c>
      <c r="G47" s="19">
        <v>20000</v>
      </c>
      <c r="H47" s="62">
        <f t="shared" si="0"/>
        <v>1</v>
      </c>
    </row>
    <row r="48" spans="1:8" ht="18" customHeight="1">
      <c r="A48" s="2"/>
      <c r="B48" s="2"/>
      <c r="C48" s="14">
        <v>71015</v>
      </c>
      <c r="D48" s="21"/>
      <c r="E48" s="9" t="s">
        <v>51</v>
      </c>
      <c r="F48" s="10">
        <f>F49</f>
        <v>349000</v>
      </c>
      <c r="G48" s="10">
        <f>G49</f>
        <v>348998</v>
      </c>
      <c r="H48" s="63">
        <f t="shared" si="0"/>
        <v>0.9999942693409742</v>
      </c>
    </row>
    <row r="49" spans="1:8" ht="38.25">
      <c r="A49" s="2"/>
      <c r="B49" s="2"/>
      <c r="C49" s="14"/>
      <c r="D49" s="107" t="s">
        <v>224</v>
      </c>
      <c r="E49" s="3" t="s">
        <v>243</v>
      </c>
      <c r="F49" s="19">
        <v>349000</v>
      </c>
      <c r="G49" s="19">
        <v>348998</v>
      </c>
      <c r="H49" s="62">
        <f>G49/F49</f>
        <v>0.9999942693409742</v>
      </c>
    </row>
    <row r="50" spans="1:8" ht="25.5">
      <c r="A50" s="2"/>
      <c r="B50" s="2"/>
      <c r="C50" s="14">
        <v>71078</v>
      </c>
      <c r="D50" s="21"/>
      <c r="E50" s="9" t="s">
        <v>348</v>
      </c>
      <c r="F50" s="27">
        <f>F51</f>
        <v>1350</v>
      </c>
      <c r="G50" s="27">
        <f>G51</f>
        <v>1350</v>
      </c>
      <c r="H50" s="65">
        <f>G50/F50</f>
        <v>1</v>
      </c>
    </row>
    <row r="51" spans="1:8" ht="38.25">
      <c r="A51" s="15"/>
      <c r="B51" s="15"/>
      <c r="C51" s="15"/>
      <c r="D51" s="39" t="s">
        <v>224</v>
      </c>
      <c r="E51" s="6" t="s">
        <v>243</v>
      </c>
      <c r="F51" s="18">
        <v>1350</v>
      </c>
      <c r="G51" s="18">
        <v>1350</v>
      </c>
      <c r="H51" s="59">
        <f>G51/F51</f>
        <v>1</v>
      </c>
    </row>
    <row r="52" spans="1:8" s="8" customFormat="1" ht="18" customHeight="1">
      <c r="A52" s="14" t="s">
        <v>16</v>
      </c>
      <c r="B52" s="14">
        <v>750</v>
      </c>
      <c r="C52" s="14"/>
      <c r="D52" s="21"/>
      <c r="E52" s="9" t="s">
        <v>52</v>
      </c>
      <c r="F52" s="10">
        <f>F53+F55+F62</f>
        <v>682660</v>
      </c>
      <c r="G52" s="10">
        <f>G53+G55+G62</f>
        <v>454530.44</v>
      </c>
      <c r="H52" s="63">
        <f t="shared" si="0"/>
        <v>0.6658225763923475</v>
      </c>
    </row>
    <row r="53" spans="1:8" ht="18" customHeight="1">
      <c r="A53" s="2"/>
      <c r="B53" s="14"/>
      <c r="C53" s="14">
        <v>75011</v>
      </c>
      <c r="D53" s="21"/>
      <c r="E53" s="9" t="s">
        <v>53</v>
      </c>
      <c r="F53" s="10">
        <f>F54</f>
        <v>242200</v>
      </c>
      <c r="G53" s="10">
        <f>G54</f>
        <v>242200</v>
      </c>
      <c r="H53" s="63">
        <f t="shared" si="0"/>
        <v>1</v>
      </c>
    </row>
    <row r="54" spans="1:8" ht="38.25">
      <c r="A54" s="2"/>
      <c r="B54" s="2"/>
      <c r="C54" s="2"/>
      <c r="D54" s="22">
        <v>2110</v>
      </c>
      <c r="E54" s="3" t="s">
        <v>243</v>
      </c>
      <c r="F54" s="19">
        <v>242200</v>
      </c>
      <c r="G54" s="19">
        <v>242200</v>
      </c>
      <c r="H54" s="62">
        <f t="shared" si="0"/>
        <v>1</v>
      </c>
    </row>
    <row r="55" spans="1:8" ht="18" customHeight="1">
      <c r="A55" s="2"/>
      <c r="B55" s="14"/>
      <c r="C55" s="14">
        <v>75020</v>
      </c>
      <c r="D55" s="21"/>
      <c r="E55" s="9" t="s">
        <v>54</v>
      </c>
      <c r="F55" s="10">
        <f>SUM(F56:F61)</f>
        <v>402796</v>
      </c>
      <c r="G55" s="10">
        <f>SUM(G56:G61)</f>
        <v>174666.44</v>
      </c>
      <c r="H55" s="63">
        <f t="shared" si="0"/>
        <v>0.4336349914100438</v>
      </c>
    </row>
    <row r="56" spans="1:8" ht="18" customHeight="1">
      <c r="A56" s="2"/>
      <c r="B56" s="2"/>
      <c r="C56" s="2"/>
      <c r="D56" s="34" t="s">
        <v>246</v>
      </c>
      <c r="E56" s="3" t="s">
        <v>226</v>
      </c>
      <c r="F56" s="11">
        <v>2360</v>
      </c>
      <c r="G56" s="11">
        <v>2310</v>
      </c>
      <c r="H56" s="60">
        <f t="shared" si="0"/>
        <v>0.9788135593220338</v>
      </c>
    </row>
    <row r="57" spans="1:8" ht="18" customHeight="1">
      <c r="A57" s="2"/>
      <c r="B57" s="2"/>
      <c r="C57" s="2"/>
      <c r="D57" s="34" t="s">
        <v>252</v>
      </c>
      <c r="E57" s="3" t="s">
        <v>233</v>
      </c>
      <c r="F57" s="11">
        <v>2000</v>
      </c>
      <c r="G57" s="11">
        <v>1764</v>
      </c>
      <c r="H57" s="60">
        <f t="shared" si="0"/>
        <v>0.882</v>
      </c>
    </row>
    <row r="58" spans="1:8" ht="18" customHeight="1">
      <c r="A58" s="2"/>
      <c r="B58" s="2"/>
      <c r="C58" s="2"/>
      <c r="D58" s="34" t="s">
        <v>248</v>
      </c>
      <c r="E58" s="3" t="s">
        <v>228</v>
      </c>
      <c r="F58" s="11">
        <v>58000</v>
      </c>
      <c r="G58" s="11">
        <v>94182.1</v>
      </c>
      <c r="H58" s="60">
        <f t="shared" si="0"/>
        <v>1.6238293103448276</v>
      </c>
    </row>
    <row r="59" spans="1:8" ht="38.25">
      <c r="A59" s="2"/>
      <c r="B59" s="2"/>
      <c r="C59" s="2"/>
      <c r="D59" s="22" t="s">
        <v>352</v>
      </c>
      <c r="E59" s="112" t="s">
        <v>342</v>
      </c>
      <c r="F59" s="19">
        <v>320166</v>
      </c>
      <c r="G59" s="19">
        <v>68487.67</v>
      </c>
      <c r="H59" s="62">
        <f t="shared" si="0"/>
        <v>0.21391300138053385</v>
      </c>
    </row>
    <row r="60" spans="1:8" ht="38.25">
      <c r="A60" s="2"/>
      <c r="B60" s="2"/>
      <c r="C60" s="2"/>
      <c r="D60" s="22" t="s">
        <v>280</v>
      </c>
      <c r="E60" s="112" t="s">
        <v>342</v>
      </c>
      <c r="F60" s="19">
        <v>14759</v>
      </c>
      <c r="G60" s="19">
        <v>2411.36</v>
      </c>
      <c r="H60" s="62">
        <f t="shared" si="0"/>
        <v>0.16338234297716647</v>
      </c>
    </row>
    <row r="61" spans="1:8" ht="38.25">
      <c r="A61" s="2"/>
      <c r="B61" s="2"/>
      <c r="C61" s="17"/>
      <c r="D61" s="22" t="s">
        <v>284</v>
      </c>
      <c r="E61" s="112" t="s">
        <v>345</v>
      </c>
      <c r="F61" s="19">
        <v>5511</v>
      </c>
      <c r="G61" s="19">
        <v>5511.31</v>
      </c>
      <c r="H61" s="62">
        <f t="shared" si="0"/>
        <v>1.0000562511340956</v>
      </c>
    </row>
    <row r="62" spans="1:8" ht="18" customHeight="1">
      <c r="A62" s="2"/>
      <c r="B62" s="14"/>
      <c r="C62" s="14">
        <v>75045</v>
      </c>
      <c r="D62" s="21"/>
      <c r="E62" s="9" t="s">
        <v>340</v>
      </c>
      <c r="F62" s="10">
        <f>SUM(F65:F66)</f>
        <v>37664</v>
      </c>
      <c r="G62" s="10">
        <f>SUM(G65:G66)</f>
        <v>37664</v>
      </c>
      <c r="H62" s="63">
        <f t="shared" si="0"/>
        <v>1</v>
      </c>
    </row>
    <row r="63" spans="1:8" s="8" customFormat="1" ht="18" customHeight="1" hidden="1">
      <c r="A63" s="14" t="s">
        <v>16</v>
      </c>
      <c r="B63" s="14">
        <v>752</v>
      </c>
      <c r="C63" s="14"/>
      <c r="D63" s="21"/>
      <c r="E63" s="9" t="s">
        <v>56</v>
      </c>
      <c r="F63" s="10">
        <f>SUM(F64)</f>
        <v>0</v>
      </c>
      <c r="G63" s="10">
        <f>SUM(G64)</f>
        <v>0</v>
      </c>
      <c r="H63" s="63" t="e">
        <f t="shared" si="0"/>
        <v>#DIV/0!</v>
      </c>
    </row>
    <row r="64" spans="1:8" ht="18" customHeight="1" hidden="1">
      <c r="A64" s="2"/>
      <c r="B64" s="2"/>
      <c r="C64" s="2">
        <v>75212</v>
      </c>
      <c r="D64" s="34"/>
      <c r="E64" s="3" t="s">
        <v>57</v>
      </c>
      <c r="F64" s="11">
        <v>0</v>
      </c>
      <c r="G64" s="11">
        <v>0</v>
      </c>
      <c r="H64" s="60" t="e">
        <f t="shared" si="0"/>
        <v>#DIV/0!</v>
      </c>
    </row>
    <row r="65" spans="1:8" ht="38.25">
      <c r="A65" s="2"/>
      <c r="B65" s="2"/>
      <c r="C65" s="2"/>
      <c r="D65" s="22">
        <v>2110</v>
      </c>
      <c r="E65" s="3" t="s">
        <v>243</v>
      </c>
      <c r="F65" s="19">
        <v>35188</v>
      </c>
      <c r="G65" s="19">
        <v>35188</v>
      </c>
      <c r="H65" s="62">
        <f t="shared" si="0"/>
        <v>1</v>
      </c>
    </row>
    <row r="66" spans="1:8" ht="38.25">
      <c r="A66" s="15"/>
      <c r="B66" s="15"/>
      <c r="C66" s="15"/>
      <c r="D66" s="39">
        <v>2120</v>
      </c>
      <c r="E66" s="6" t="s">
        <v>239</v>
      </c>
      <c r="F66" s="18">
        <v>2476</v>
      </c>
      <c r="G66" s="18">
        <v>2476</v>
      </c>
      <c r="H66" s="59">
        <f t="shared" si="0"/>
        <v>1</v>
      </c>
    </row>
    <row r="67" spans="1:8" ht="38.25">
      <c r="A67" s="14" t="s">
        <v>78</v>
      </c>
      <c r="B67" s="23">
        <v>751</v>
      </c>
      <c r="C67" s="23"/>
      <c r="D67" s="103"/>
      <c r="E67" s="9" t="s">
        <v>379</v>
      </c>
      <c r="F67" s="27">
        <f>F68</f>
        <v>22615</v>
      </c>
      <c r="G67" s="27">
        <f>G68</f>
        <v>22613.58</v>
      </c>
      <c r="H67" s="65">
        <f t="shared" si="0"/>
        <v>0.9999372098164936</v>
      </c>
    </row>
    <row r="68" spans="1:8" ht="25.5">
      <c r="A68" s="2"/>
      <c r="B68" s="17"/>
      <c r="C68" s="23">
        <v>75109</v>
      </c>
      <c r="D68" s="22"/>
      <c r="E68" s="9" t="s">
        <v>380</v>
      </c>
      <c r="F68" s="27">
        <f>F69</f>
        <v>22615</v>
      </c>
      <c r="G68" s="27">
        <f>G69</f>
        <v>22613.58</v>
      </c>
      <c r="H68" s="65">
        <f t="shared" si="0"/>
        <v>0.9999372098164936</v>
      </c>
    </row>
    <row r="69" spans="1:8" ht="38.25">
      <c r="A69" s="15"/>
      <c r="B69" s="15"/>
      <c r="C69" s="102"/>
      <c r="D69" s="39" t="s">
        <v>224</v>
      </c>
      <c r="E69" s="6" t="s">
        <v>243</v>
      </c>
      <c r="F69" s="18">
        <v>22615</v>
      </c>
      <c r="G69" s="18">
        <v>22613.58</v>
      </c>
      <c r="H69" s="59">
        <f t="shared" si="0"/>
        <v>0.9999372098164936</v>
      </c>
    </row>
    <row r="70" spans="1:8" ht="12.75">
      <c r="A70" s="14" t="s">
        <v>79</v>
      </c>
      <c r="B70" s="14">
        <v>752</v>
      </c>
      <c r="C70" s="14"/>
      <c r="D70" s="103"/>
      <c r="E70" s="9" t="s">
        <v>56</v>
      </c>
      <c r="F70" s="27">
        <f>F71</f>
        <v>1500</v>
      </c>
      <c r="G70" s="27">
        <f>G71</f>
        <v>1500</v>
      </c>
      <c r="H70" s="63">
        <f t="shared" si="0"/>
        <v>1</v>
      </c>
    </row>
    <row r="71" spans="1:8" ht="12.75">
      <c r="A71" s="14"/>
      <c r="B71" s="14"/>
      <c r="C71" s="14">
        <v>75212</v>
      </c>
      <c r="D71" s="103"/>
      <c r="E71" s="9" t="s">
        <v>57</v>
      </c>
      <c r="F71" s="27">
        <f>F72</f>
        <v>1500</v>
      </c>
      <c r="G71" s="27">
        <f>G72</f>
        <v>1500</v>
      </c>
      <c r="H71" s="63">
        <f t="shared" si="0"/>
        <v>1</v>
      </c>
    </row>
    <row r="72" spans="1:8" ht="38.25">
      <c r="A72" s="15"/>
      <c r="B72" s="15"/>
      <c r="C72" s="15"/>
      <c r="D72" s="39" t="s">
        <v>224</v>
      </c>
      <c r="E72" s="6" t="s">
        <v>243</v>
      </c>
      <c r="F72" s="18">
        <v>1500</v>
      </c>
      <c r="G72" s="18">
        <v>1500</v>
      </c>
      <c r="H72" s="59">
        <f t="shared" si="0"/>
        <v>1</v>
      </c>
    </row>
    <row r="73" spans="1:8" s="8" customFormat="1" ht="30.75" customHeight="1">
      <c r="A73" s="23" t="s">
        <v>80</v>
      </c>
      <c r="B73" s="23">
        <v>754</v>
      </c>
      <c r="C73" s="14"/>
      <c r="D73" s="21"/>
      <c r="E73" s="9" t="s">
        <v>88</v>
      </c>
      <c r="F73" s="27">
        <f>F74+F82+F87+F84</f>
        <v>6677335</v>
      </c>
      <c r="G73" s="27">
        <f>G74+G82+G87+G84</f>
        <v>5594549.82</v>
      </c>
      <c r="H73" s="65">
        <f t="shared" si="0"/>
        <v>0.8378417167927025</v>
      </c>
    </row>
    <row r="74" spans="1:8" ht="30.75" customHeight="1">
      <c r="A74" s="14"/>
      <c r="B74" s="14"/>
      <c r="C74" s="23">
        <v>75411</v>
      </c>
      <c r="D74" s="103"/>
      <c r="E74" s="9" t="s">
        <v>59</v>
      </c>
      <c r="F74" s="27">
        <f>SUM(F76:F81)</f>
        <v>6585112</v>
      </c>
      <c r="G74" s="27">
        <f>G77+G78+G81+G79+G80+G76</f>
        <v>5502327</v>
      </c>
      <c r="H74" s="65">
        <f t="shared" si="0"/>
        <v>0.8355707541496636</v>
      </c>
    </row>
    <row r="75" spans="1:8" ht="30.75" customHeight="1">
      <c r="A75" s="14"/>
      <c r="B75" s="14"/>
      <c r="C75" s="23"/>
      <c r="D75" s="103"/>
      <c r="E75" s="125" t="s">
        <v>222</v>
      </c>
      <c r="F75" s="27">
        <f>F81+F80+F79</f>
        <v>2919562</v>
      </c>
      <c r="G75" s="27">
        <f>G81+G80+G79</f>
        <v>1826367</v>
      </c>
      <c r="H75" s="65">
        <f t="shared" si="0"/>
        <v>0.6255619849826789</v>
      </c>
    </row>
    <row r="76" spans="1:8" ht="30.75" customHeight="1">
      <c r="A76" s="14"/>
      <c r="B76" s="14"/>
      <c r="C76" s="23"/>
      <c r="D76" s="106" t="s">
        <v>381</v>
      </c>
      <c r="E76" s="111" t="s">
        <v>391</v>
      </c>
      <c r="F76" s="35">
        <v>0</v>
      </c>
      <c r="G76" s="35">
        <v>10000</v>
      </c>
      <c r="H76" s="62" t="e">
        <f>G76/F76</f>
        <v>#DIV/0!</v>
      </c>
    </row>
    <row r="77" spans="1:8" ht="38.25">
      <c r="A77" s="2"/>
      <c r="B77" s="2"/>
      <c r="C77" s="17"/>
      <c r="D77" s="22">
        <v>2110</v>
      </c>
      <c r="E77" s="3" t="s">
        <v>243</v>
      </c>
      <c r="F77" s="19">
        <v>3665000</v>
      </c>
      <c r="G77" s="19">
        <v>3664953</v>
      </c>
      <c r="H77" s="62">
        <f t="shared" si="0"/>
        <v>0.9999871759890859</v>
      </c>
    </row>
    <row r="78" spans="1:8" ht="30.75" customHeight="1">
      <c r="A78" s="2"/>
      <c r="B78" s="2"/>
      <c r="C78" s="17"/>
      <c r="D78" s="22">
        <v>2360</v>
      </c>
      <c r="E78" s="3" t="s">
        <v>232</v>
      </c>
      <c r="F78" s="19">
        <v>550</v>
      </c>
      <c r="G78" s="19">
        <v>1007</v>
      </c>
      <c r="H78" s="62">
        <f t="shared" si="0"/>
        <v>1.8309090909090908</v>
      </c>
    </row>
    <row r="79" spans="1:8" ht="25.5">
      <c r="A79" s="2"/>
      <c r="B79" s="2"/>
      <c r="C79" s="17"/>
      <c r="D79" s="22" t="s">
        <v>370</v>
      </c>
      <c r="E79" s="3" t="s">
        <v>395</v>
      </c>
      <c r="F79" s="19">
        <v>158662</v>
      </c>
      <c r="G79" s="19">
        <v>158662</v>
      </c>
      <c r="H79" s="62">
        <f t="shared" si="0"/>
        <v>1</v>
      </c>
    </row>
    <row r="80" spans="1:8" ht="38.25">
      <c r="A80" s="2"/>
      <c r="B80" s="2"/>
      <c r="C80" s="17"/>
      <c r="D80" s="22" t="s">
        <v>343</v>
      </c>
      <c r="E80" s="3" t="s">
        <v>342</v>
      </c>
      <c r="F80" s="19">
        <v>2290900</v>
      </c>
      <c r="G80" s="19">
        <v>1197705</v>
      </c>
      <c r="H80" s="62">
        <f t="shared" si="0"/>
        <v>0.5228098127373522</v>
      </c>
    </row>
    <row r="81" spans="1:8" ht="38.25">
      <c r="A81" s="2"/>
      <c r="B81" s="2"/>
      <c r="C81" s="17"/>
      <c r="D81" s="22">
        <v>6410</v>
      </c>
      <c r="E81" s="3" t="s">
        <v>245</v>
      </c>
      <c r="F81" s="19">
        <v>470000</v>
      </c>
      <c r="G81" s="19">
        <v>470000</v>
      </c>
      <c r="H81" s="62">
        <f t="shared" si="0"/>
        <v>1</v>
      </c>
    </row>
    <row r="82" spans="1:8" ht="18" customHeight="1">
      <c r="A82" s="2"/>
      <c r="B82" s="14"/>
      <c r="C82" s="14">
        <v>75414</v>
      </c>
      <c r="D82" s="21"/>
      <c r="E82" s="9" t="s">
        <v>60</v>
      </c>
      <c r="F82" s="10">
        <f>SUM(F83:F83)</f>
        <v>5100</v>
      </c>
      <c r="G82" s="10">
        <f>SUM(G83:G83)</f>
        <v>5100</v>
      </c>
      <c r="H82" s="63">
        <f t="shared" si="0"/>
        <v>1</v>
      </c>
    </row>
    <row r="83" spans="1:8" ht="38.25">
      <c r="A83" s="2"/>
      <c r="B83" s="2"/>
      <c r="C83" s="2"/>
      <c r="D83" s="22">
        <v>2110</v>
      </c>
      <c r="E83" s="3" t="s">
        <v>243</v>
      </c>
      <c r="F83" s="19">
        <v>5100</v>
      </c>
      <c r="G83" s="19">
        <v>5100</v>
      </c>
      <c r="H83" s="62">
        <f t="shared" si="0"/>
        <v>1</v>
      </c>
    </row>
    <row r="84" spans="1:8" ht="25.5">
      <c r="A84" s="2"/>
      <c r="B84" s="2"/>
      <c r="C84" s="14">
        <v>75478</v>
      </c>
      <c r="D84" s="103"/>
      <c r="E84" s="9" t="s">
        <v>348</v>
      </c>
      <c r="F84" s="27">
        <f>F86+F85</f>
        <v>78723</v>
      </c>
      <c r="G84" s="27">
        <f>G86+G85</f>
        <v>78722.82</v>
      </c>
      <c r="H84" s="65">
        <f t="shared" si="0"/>
        <v>0.9999977135017721</v>
      </c>
    </row>
    <row r="85" spans="1:8" ht="38.25">
      <c r="A85" s="2"/>
      <c r="B85" s="2"/>
      <c r="C85" s="14"/>
      <c r="D85" s="106" t="s">
        <v>224</v>
      </c>
      <c r="E85" s="3" t="s">
        <v>243</v>
      </c>
      <c r="F85" s="35">
        <v>23300</v>
      </c>
      <c r="G85" s="35">
        <v>23300</v>
      </c>
      <c r="H85" s="62">
        <f t="shared" si="0"/>
        <v>1</v>
      </c>
    </row>
    <row r="86" spans="1:8" ht="38.25">
      <c r="A86" s="2"/>
      <c r="B86" s="2"/>
      <c r="C86" s="2"/>
      <c r="D86" s="22" t="s">
        <v>349</v>
      </c>
      <c r="E86" s="3" t="s">
        <v>350</v>
      </c>
      <c r="F86" s="19">
        <v>55423</v>
      </c>
      <c r="G86" s="19">
        <v>55422.82</v>
      </c>
      <c r="H86" s="62">
        <f t="shared" si="0"/>
        <v>0.9999967522508706</v>
      </c>
    </row>
    <row r="87" spans="1:8" ht="18" customHeight="1">
      <c r="A87" s="2"/>
      <c r="B87" s="2"/>
      <c r="C87" s="14">
        <v>75495</v>
      </c>
      <c r="D87" s="21"/>
      <c r="E87" s="9" t="s">
        <v>58</v>
      </c>
      <c r="F87" s="10">
        <f>F88</f>
        <v>8400</v>
      </c>
      <c r="G87" s="10">
        <f>G88</f>
        <v>8400</v>
      </c>
      <c r="H87" s="63">
        <f t="shared" si="0"/>
        <v>1</v>
      </c>
    </row>
    <row r="88" spans="1:8" ht="51">
      <c r="A88" s="2"/>
      <c r="B88" s="2"/>
      <c r="C88" s="2"/>
      <c r="D88" s="22">
        <v>2710</v>
      </c>
      <c r="E88" s="3" t="s">
        <v>394</v>
      </c>
      <c r="F88" s="19">
        <v>8400</v>
      </c>
      <c r="G88" s="19">
        <v>8400</v>
      </c>
      <c r="H88" s="59">
        <f t="shared" si="0"/>
        <v>1</v>
      </c>
    </row>
    <row r="89" spans="1:8" s="8" customFormat="1" ht="69" customHeight="1">
      <c r="A89" s="28" t="s">
        <v>81</v>
      </c>
      <c r="B89" s="28">
        <v>756</v>
      </c>
      <c r="C89" s="28"/>
      <c r="D89" s="105"/>
      <c r="E89" s="30" t="s">
        <v>89</v>
      </c>
      <c r="F89" s="31">
        <f>F90+F92</f>
        <v>9300000</v>
      </c>
      <c r="G89" s="31">
        <f>G90+G92</f>
        <v>9771230.07</v>
      </c>
      <c r="H89" s="65">
        <f t="shared" si="0"/>
        <v>1.0506699</v>
      </c>
    </row>
    <row r="90" spans="1:8" s="8" customFormat="1" ht="43.5" customHeight="1">
      <c r="A90" s="43"/>
      <c r="B90" s="43"/>
      <c r="C90" s="23">
        <v>75618</v>
      </c>
      <c r="D90" s="103"/>
      <c r="E90" s="9" t="s">
        <v>170</v>
      </c>
      <c r="F90" s="27">
        <f>F91</f>
        <v>1500000</v>
      </c>
      <c r="G90" s="27">
        <f>G91</f>
        <v>1579963.96</v>
      </c>
      <c r="H90" s="65">
        <f t="shared" si="0"/>
        <v>1.0533093066666666</v>
      </c>
    </row>
    <row r="91" spans="1:8" s="8" customFormat="1" ht="30" customHeight="1">
      <c r="A91" s="43"/>
      <c r="B91" s="43"/>
      <c r="C91" s="43"/>
      <c r="D91" s="106" t="s">
        <v>253</v>
      </c>
      <c r="E91" s="111" t="s">
        <v>234</v>
      </c>
      <c r="F91" s="35">
        <v>1500000</v>
      </c>
      <c r="G91" s="35">
        <v>1579963.96</v>
      </c>
      <c r="H91" s="62">
        <f t="shared" si="0"/>
        <v>1.0533093066666666</v>
      </c>
    </row>
    <row r="92" spans="1:8" ht="38.25">
      <c r="A92" s="17"/>
      <c r="B92" s="17"/>
      <c r="C92" s="23">
        <v>75622</v>
      </c>
      <c r="D92" s="103"/>
      <c r="E92" s="9" t="s">
        <v>90</v>
      </c>
      <c r="F92" s="27">
        <f>F93+F94</f>
        <v>7800000</v>
      </c>
      <c r="G92" s="27">
        <f>G93+G94</f>
        <v>8191266.11</v>
      </c>
      <c r="H92" s="65">
        <f t="shared" si="0"/>
        <v>1.050162321794872</v>
      </c>
    </row>
    <row r="93" spans="1:8" ht="25.5">
      <c r="A93" s="17"/>
      <c r="B93" s="17"/>
      <c r="C93" s="17"/>
      <c r="D93" s="22" t="s">
        <v>254</v>
      </c>
      <c r="E93" s="112" t="s">
        <v>235</v>
      </c>
      <c r="F93" s="19">
        <v>7500000</v>
      </c>
      <c r="G93" s="19">
        <v>7863855</v>
      </c>
      <c r="H93" s="62">
        <f t="shared" si="0"/>
        <v>1.048514</v>
      </c>
    </row>
    <row r="94" spans="1:8" ht="12.75">
      <c r="A94" s="17"/>
      <c r="B94" s="17"/>
      <c r="C94" s="17"/>
      <c r="D94" s="22" t="s">
        <v>255</v>
      </c>
      <c r="E94" s="112" t="s">
        <v>236</v>
      </c>
      <c r="F94" s="19">
        <v>300000</v>
      </c>
      <c r="G94" s="19">
        <v>327411.11</v>
      </c>
      <c r="H94" s="62">
        <f t="shared" si="0"/>
        <v>1.0913703666666665</v>
      </c>
    </row>
    <row r="95" spans="1:8" s="8" customFormat="1" ht="18" customHeight="1">
      <c r="A95" s="29" t="s">
        <v>82</v>
      </c>
      <c r="B95" s="29">
        <v>758</v>
      </c>
      <c r="C95" s="29"/>
      <c r="D95" s="71"/>
      <c r="E95" s="30" t="s">
        <v>61</v>
      </c>
      <c r="F95" s="33">
        <f>F96+F98+F100+F103</f>
        <v>39109732</v>
      </c>
      <c r="G95" s="33">
        <f>G96+G98+G100+G103</f>
        <v>39424282.2</v>
      </c>
      <c r="H95" s="58">
        <f t="shared" si="0"/>
        <v>1.0080427603032411</v>
      </c>
    </row>
    <row r="96" spans="1:8" ht="38.25">
      <c r="A96" s="2"/>
      <c r="B96" s="14"/>
      <c r="C96" s="23">
        <v>75801</v>
      </c>
      <c r="D96" s="103"/>
      <c r="E96" s="9" t="s">
        <v>95</v>
      </c>
      <c r="F96" s="27">
        <f>F97</f>
        <v>26781747</v>
      </c>
      <c r="G96" s="27">
        <f>G97</f>
        <v>26781747</v>
      </c>
      <c r="H96" s="65">
        <f t="shared" si="0"/>
        <v>1</v>
      </c>
    </row>
    <row r="97" spans="1:8" ht="12.75">
      <c r="A97" s="2"/>
      <c r="B97" s="2"/>
      <c r="C97" s="17"/>
      <c r="D97" s="22">
        <v>2920</v>
      </c>
      <c r="E97" s="112" t="s">
        <v>237</v>
      </c>
      <c r="F97" s="19">
        <v>26781747</v>
      </c>
      <c r="G97" s="19">
        <v>26781747</v>
      </c>
      <c r="H97" s="62">
        <f t="shared" si="0"/>
        <v>1</v>
      </c>
    </row>
    <row r="98" spans="1:8" ht="30.75" customHeight="1">
      <c r="A98" s="2"/>
      <c r="B98" s="2"/>
      <c r="C98" s="23">
        <v>75803</v>
      </c>
      <c r="D98" s="103"/>
      <c r="E98" s="9" t="s">
        <v>96</v>
      </c>
      <c r="F98" s="27">
        <f>F99</f>
        <v>10780132</v>
      </c>
      <c r="G98" s="27">
        <f>G99</f>
        <v>10780132</v>
      </c>
      <c r="H98" s="65">
        <f t="shared" si="0"/>
        <v>1</v>
      </c>
    </row>
    <row r="99" spans="1:8" ht="12.75">
      <c r="A99" s="2"/>
      <c r="B99" s="2"/>
      <c r="C99" s="17"/>
      <c r="D99" s="22">
        <v>2920</v>
      </c>
      <c r="E99" s="112" t="s">
        <v>237</v>
      </c>
      <c r="F99" s="19">
        <v>10780132</v>
      </c>
      <c r="G99" s="19">
        <v>10780132</v>
      </c>
      <c r="H99" s="62">
        <f t="shared" si="0"/>
        <v>1</v>
      </c>
    </row>
    <row r="100" spans="1:8" ht="15" customHeight="1">
      <c r="A100" s="2"/>
      <c r="B100" s="2"/>
      <c r="C100" s="23">
        <v>75814</v>
      </c>
      <c r="D100" s="103"/>
      <c r="E100" s="9" t="s">
        <v>91</v>
      </c>
      <c r="F100" s="27">
        <f>SUM(F101:F102)</f>
        <v>1012713</v>
      </c>
      <c r="G100" s="27">
        <f>SUM(G101:G102)</f>
        <v>1327263.2</v>
      </c>
      <c r="H100" s="65">
        <f t="shared" si="0"/>
        <v>1.3106015228401333</v>
      </c>
    </row>
    <row r="101" spans="1:8" ht="12.75">
      <c r="A101" s="2"/>
      <c r="B101" s="2"/>
      <c r="C101" s="17"/>
      <c r="D101" s="22" t="s">
        <v>251</v>
      </c>
      <c r="E101" s="112" t="s">
        <v>231</v>
      </c>
      <c r="F101" s="19">
        <v>67147</v>
      </c>
      <c r="G101" s="19">
        <v>145209</v>
      </c>
      <c r="H101" s="62">
        <f t="shared" si="0"/>
        <v>2.162553799871923</v>
      </c>
    </row>
    <row r="102" spans="1:8" ht="12.75">
      <c r="A102" s="2"/>
      <c r="B102" s="2"/>
      <c r="C102" s="17"/>
      <c r="D102" s="22" t="s">
        <v>248</v>
      </c>
      <c r="E102" s="112" t="s">
        <v>228</v>
      </c>
      <c r="F102" s="19">
        <v>945566</v>
      </c>
      <c r="G102" s="19">
        <v>1182054.2</v>
      </c>
      <c r="H102" s="62">
        <f t="shared" si="0"/>
        <v>1.2501022667904724</v>
      </c>
    </row>
    <row r="103" spans="1:8" ht="25.5">
      <c r="A103" s="2"/>
      <c r="B103" s="2"/>
      <c r="C103" s="14">
        <v>75832</v>
      </c>
      <c r="D103" s="21"/>
      <c r="E103" s="9" t="s">
        <v>208</v>
      </c>
      <c r="F103" s="27">
        <f>F104</f>
        <v>535140</v>
      </c>
      <c r="G103" s="27">
        <f>G104</f>
        <v>535140</v>
      </c>
      <c r="H103" s="65">
        <f t="shared" si="0"/>
        <v>1</v>
      </c>
    </row>
    <row r="104" spans="1:8" ht="18" customHeight="1">
      <c r="A104" s="2"/>
      <c r="B104" s="2"/>
      <c r="C104" s="2"/>
      <c r="D104" s="34">
        <v>2920</v>
      </c>
      <c r="E104" s="3" t="s">
        <v>237</v>
      </c>
      <c r="F104" s="11">
        <v>535140</v>
      </c>
      <c r="G104" s="11">
        <v>535140</v>
      </c>
      <c r="H104" s="60">
        <f t="shared" si="0"/>
        <v>1</v>
      </c>
    </row>
    <row r="105" spans="1:8" s="8" customFormat="1" ht="18" customHeight="1">
      <c r="A105" s="29" t="s">
        <v>83</v>
      </c>
      <c r="B105" s="29">
        <v>801</v>
      </c>
      <c r="C105" s="29"/>
      <c r="D105" s="71"/>
      <c r="E105" s="30" t="s">
        <v>62</v>
      </c>
      <c r="F105" s="33">
        <f>F134+F129+F126+F122+F113+F108+F106</f>
        <v>2532922</v>
      </c>
      <c r="G105" s="33">
        <f>G134+G129+G126+G122+G113+G108+G106</f>
        <v>906061.0299999999</v>
      </c>
      <c r="H105" s="58">
        <f t="shared" si="0"/>
        <v>0.3577137511538057</v>
      </c>
    </row>
    <row r="106" spans="1:8" s="8" customFormat="1" ht="18" customHeight="1">
      <c r="A106" s="14"/>
      <c r="B106" s="14"/>
      <c r="C106" s="14">
        <v>80102</v>
      </c>
      <c r="D106" s="21"/>
      <c r="E106" s="9" t="s">
        <v>108</v>
      </c>
      <c r="F106" s="10">
        <f>F107</f>
        <v>6000</v>
      </c>
      <c r="G106" s="10">
        <f>G107</f>
        <v>6000</v>
      </c>
      <c r="H106" s="63">
        <f t="shared" si="0"/>
        <v>1</v>
      </c>
    </row>
    <row r="107" spans="1:8" s="8" customFormat="1" ht="38.25">
      <c r="A107" s="14"/>
      <c r="B107" s="14"/>
      <c r="C107" s="14"/>
      <c r="D107" s="106" t="s">
        <v>349</v>
      </c>
      <c r="E107" s="111" t="s">
        <v>350</v>
      </c>
      <c r="F107" s="35">
        <v>6000</v>
      </c>
      <c r="G107" s="35">
        <v>6000</v>
      </c>
      <c r="H107" s="62">
        <f t="shared" si="0"/>
        <v>1</v>
      </c>
    </row>
    <row r="108" spans="1:8" ht="18" customHeight="1">
      <c r="A108" s="2"/>
      <c r="B108" s="2"/>
      <c r="C108" s="14">
        <v>80120</v>
      </c>
      <c r="D108" s="21"/>
      <c r="E108" s="9" t="s">
        <v>63</v>
      </c>
      <c r="F108" s="10">
        <f>SUM(F109:F112)</f>
        <v>79177</v>
      </c>
      <c r="G108" s="10">
        <f>SUM(G109:G112)</f>
        <v>74771.59</v>
      </c>
      <c r="H108" s="63">
        <f t="shared" si="0"/>
        <v>0.9443599782765196</v>
      </c>
    </row>
    <row r="109" spans="1:8" ht="18" customHeight="1">
      <c r="A109" s="2"/>
      <c r="B109" s="2"/>
      <c r="C109" s="2"/>
      <c r="D109" s="34" t="s">
        <v>246</v>
      </c>
      <c r="E109" s="3" t="s">
        <v>226</v>
      </c>
      <c r="F109" s="11">
        <v>1000</v>
      </c>
      <c r="G109" s="11">
        <v>783</v>
      </c>
      <c r="H109" s="60">
        <f t="shared" si="0"/>
        <v>0.783</v>
      </c>
    </row>
    <row r="110" spans="1:8" ht="25.5">
      <c r="A110" s="2"/>
      <c r="B110" s="2"/>
      <c r="C110" s="2"/>
      <c r="D110" s="22" t="s">
        <v>250</v>
      </c>
      <c r="E110" s="112" t="s">
        <v>230</v>
      </c>
      <c r="F110" s="19">
        <v>70200</v>
      </c>
      <c r="G110" s="19">
        <v>66936</v>
      </c>
      <c r="H110" s="62">
        <f t="shared" si="0"/>
        <v>0.9535042735042735</v>
      </c>
    </row>
    <row r="111" spans="1:8" ht="18" customHeight="1">
      <c r="A111" s="2"/>
      <c r="B111" s="2"/>
      <c r="C111" s="2"/>
      <c r="D111" s="34" t="s">
        <v>251</v>
      </c>
      <c r="E111" s="3" t="s">
        <v>231</v>
      </c>
      <c r="F111" s="11">
        <v>200</v>
      </c>
      <c r="G111" s="11">
        <v>12.8</v>
      </c>
      <c r="H111" s="60">
        <f t="shared" si="0"/>
        <v>0.064</v>
      </c>
    </row>
    <row r="112" spans="1:8" ht="18" customHeight="1">
      <c r="A112" s="2"/>
      <c r="B112" s="2"/>
      <c r="C112" s="2"/>
      <c r="D112" s="34" t="s">
        <v>248</v>
      </c>
      <c r="E112" s="3" t="s">
        <v>228</v>
      </c>
      <c r="F112" s="11">
        <v>7777</v>
      </c>
      <c r="G112" s="11">
        <v>7039.79</v>
      </c>
      <c r="H112" s="60">
        <f t="shared" si="0"/>
        <v>0.9052063777806352</v>
      </c>
    </row>
    <row r="113" spans="1:8" ht="18" customHeight="1">
      <c r="A113" s="2"/>
      <c r="B113" s="14"/>
      <c r="C113" s="14">
        <v>80130</v>
      </c>
      <c r="D113" s="21"/>
      <c r="E113" s="9" t="s">
        <v>64</v>
      </c>
      <c r="F113" s="10">
        <f>SUM(F116:F121)</f>
        <v>1981841</v>
      </c>
      <c r="G113" s="10">
        <f>SUM(G116:G121)</f>
        <v>338139</v>
      </c>
      <c r="H113" s="63">
        <f t="shared" si="0"/>
        <v>0.17061863186804593</v>
      </c>
    </row>
    <row r="114" spans="1:8" ht="18" customHeight="1" hidden="1">
      <c r="A114" s="2"/>
      <c r="B114" s="2"/>
      <c r="C114" s="2">
        <v>80134</v>
      </c>
      <c r="D114" s="34"/>
      <c r="E114" s="3" t="s">
        <v>111</v>
      </c>
      <c r="F114" s="11">
        <v>0</v>
      </c>
      <c r="G114" s="11">
        <v>0</v>
      </c>
      <c r="H114" s="60" t="e">
        <f t="shared" si="0"/>
        <v>#DIV/0!</v>
      </c>
    </row>
    <row r="115" spans="1:8" ht="18" customHeight="1">
      <c r="A115" s="2"/>
      <c r="B115" s="2"/>
      <c r="C115" s="2"/>
      <c r="D115" s="34"/>
      <c r="E115" s="9" t="s">
        <v>222</v>
      </c>
      <c r="F115" s="10">
        <f>F121</f>
        <v>1642000</v>
      </c>
      <c r="G115" s="10">
        <f>G121</f>
        <v>0</v>
      </c>
      <c r="H115" s="63">
        <f t="shared" si="0"/>
        <v>0</v>
      </c>
    </row>
    <row r="116" spans="1:8" ht="18" customHeight="1">
      <c r="A116" s="2"/>
      <c r="B116" s="2"/>
      <c r="C116" s="2"/>
      <c r="D116" s="34" t="s">
        <v>246</v>
      </c>
      <c r="E116" s="3" t="s">
        <v>226</v>
      </c>
      <c r="F116" s="11">
        <v>45213</v>
      </c>
      <c r="G116" s="11">
        <v>47946</v>
      </c>
      <c r="H116" s="60">
        <f t="shared" si="0"/>
        <v>1.0604472165085264</v>
      </c>
    </row>
    <row r="117" spans="1:8" ht="25.5">
      <c r="A117" s="2"/>
      <c r="B117" s="2"/>
      <c r="C117" s="2"/>
      <c r="D117" s="22" t="s">
        <v>250</v>
      </c>
      <c r="E117" s="112" t="s">
        <v>230</v>
      </c>
      <c r="F117" s="19">
        <v>178000</v>
      </c>
      <c r="G117" s="19">
        <v>178326</v>
      </c>
      <c r="H117" s="62">
        <f t="shared" si="0"/>
        <v>1.0018314606741574</v>
      </c>
    </row>
    <row r="118" spans="1:8" ht="18" customHeight="1">
      <c r="A118" s="2"/>
      <c r="B118" s="2"/>
      <c r="C118" s="2"/>
      <c r="D118" s="34" t="s">
        <v>252</v>
      </c>
      <c r="E118" s="3" t="s">
        <v>233</v>
      </c>
      <c r="F118" s="11">
        <v>85000</v>
      </c>
      <c r="G118" s="11">
        <v>69092</v>
      </c>
      <c r="H118" s="60">
        <f t="shared" si="0"/>
        <v>0.8128470588235294</v>
      </c>
    </row>
    <row r="119" spans="1:8" ht="18" customHeight="1">
      <c r="A119" s="2"/>
      <c r="B119" s="2"/>
      <c r="C119" s="2"/>
      <c r="D119" s="34" t="s">
        <v>251</v>
      </c>
      <c r="E119" s="3" t="s">
        <v>231</v>
      </c>
      <c r="F119" s="11">
        <v>500</v>
      </c>
      <c r="G119" s="11">
        <v>80</v>
      </c>
      <c r="H119" s="60">
        <f t="shared" si="0"/>
        <v>0.16</v>
      </c>
    </row>
    <row r="120" spans="1:8" ht="18" customHeight="1">
      <c r="A120" s="2"/>
      <c r="B120" s="2"/>
      <c r="C120" s="2"/>
      <c r="D120" s="34" t="s">
        <v>248</v>
      </c>
      <c r="E120" s="3" t="s">
        <v>228</v>
      </c>
      <c r="F120" s="11">
        <v>31128</v>
      </c>
      <c r="G120" s="11">
        <v>42695</v>
      </c>
      <c r="H120" s="60">
        <f t="shared" si="0"/>
        <v>1.3715947057311746</v>
      </c>
    </row>
    <row r="121" spans="1:8" ht="45.75" customHeight="1">
      <c r="A121" s="2"/>
      <c r="B121" s="2"/>
      <c r="C121" s="2"/>
      <c r="D121" s="22" t="s">
        <v>343</v>
      </c>
      <c r="E121" s="112" t="s">
        <v>342</v>
      </c>
      <c r="F121" s="19">
        <v>1642000</v>
      </c>
      <c r="G121" s="19">
        <v>0</v>
      </c>
      <c r="H121" s="62">
        <f t="shared" si="0"/>
        <v>0</v>
      </c>
    </row>
    <row r="122" spans="1:8" ht="43.5" customHeight="1">
      <c r="A122" s="2"/>
      <c r="B122" s="14"/>
      <c r="C122" s="23">
        <v>80140</v>
      </c>
      <c r="D122" s="103"/>
      <c r="E122" s="9" t="s">
        <v>92</v>
      </c>
      <c r="F122" s="27">
        <f>SUM(F123:F125)</f>
        <v>114793</v>
      </c>
      <c r="G122" s="27">
        <f>SUM(G123:G125)</f>
        <v>119772.12</v>
      </c>
      <c r="H122" s="65">
        <f t="shared" si="0"/>
        <v>1.0433747702386034</v>
      </c>
    </row>
    <row r="123" spans="1:8" ht="25.5">
      <c r="A123" s="2"/>
      <c r="B123" s="2"/>
      <c r="C123" s="17"/>
      <c r="D123" s="22" t="s">
        <v>250</v>
      </c>
      <c r="E123" s="3" t="s">
        <v>230</v>
      </c>
      <c r="F123" s="19">
        <v>105534</v>
      </c>
      <c r="G123" s="19">
        <v>110324.94</v>
      </c>
      <c r="H123" s="62">
        <f t="shared" si="0"/>
        <v>1.0453971232020012</v>
      </c>
    </row>
    <row r="124" spans="1:8" ht="18" customHeight="1">
      <c r="A124" s="2"/>
      <c r="B124" s="2"/>
      <c r="C124" s="17"/>
      <c r="D124" s="22" t="s">
        <v>252</v>
      </c>
      <c r="E124" s="3" t="s">
        <v>233</v>
      </c>
      <c r="F124" s="19">
        <v>1259</v>
      </c>
      <c r="G124" s="19">
        <v>1259</v>
      </c>
      <c r="H124" s="62">
        <f t="shared" si="0"/>
        <v>1</v>
      </c>
    </row>
    <row r="125" spans="1:8" ht="18" customHeight="1">
      <c r="A125" s="2"/>
      <c r="B125" s="2"/>
      <c r="C125" s="17"/>
      <c r="D125" s="22" t="s">
        <v>248</v>
      </c>
      <c r="E125" s="3" t="s">
        <v>228</v>
      </c>
      <c r="F125" s="19">
        <v>8000</v>
      </c>
      <c r="G125" s="19">
        <v>8188.18</v>
      </c>
      <c r="H125" s="62">
        <f t="shared" si="0"/>
        <v>1.0235225000000001</v>
      </c>
    </row>
    <row r="126" spans="1:8" ht="18" customHeight="1">
      <c r="A126" s="2"/>
      <c r="B126" s="14"/>
      <c r="C126" s="23">
        <v>80148</v>
      </c>
      <c r="D126" s="103"/>
      <c r="E126" s="9" t="s">
        <v>215</v>
      </c>
      <c r="F126" s="27">
        <f>SUM(F127:F128)</f>
        <v>219200</v>
      </c>
      <c r="G126" s="27">
        <f>SUM(G127:G128)</f>
        <v>241137.27</v>
      </c>
      <c r="H126" s="65">
        <f t="shared" si="0"/>
        <v>1.1000787864963504</v>
      </c>
    </row>
    <row r="127" spans="1:8" ht="18" customHeight="1">
      <c r="A127" s="2"/>
      <c r="B127" s="2"/>
      <c r="C127" s="17"/>
      <c r="D127" s="22" t="s">
        <v>252</v>
      </c>
      <c r="E127" s="3" t="s">
        <v>233</v>
      </c>
      <c r="F127" s="19">
        <v>205200</v>
      </c>
      <c r="G127" s="19">
        <v>221002.27</v>
      </c>
      <c r="H127" s="62">
        <f t="shared" si="0"/>
        <v>1.077009113060429</v>
      </c>
    </row>
    <row r="128" spans="1:8" ht="18" customHeight="1">
      <c r="A128" s="2"/>
      <c r="B128" s="2"/>
      <c r="C128" s="17"/>
      <c r="D128" s="22" t="s">
        <v>248</v>
      </c>
      <c r="E128" s="3" t="s">
        <v>228</v>
      </c>
      <c r="F128" s="19">
        <v>14000</v>
      </c>
      <c r="G128" s="19">
        <v>20135</v>
      </c>
      <c r="H128" s="62">
        <f t="shared" si="0"/>
        <v>1.4382142857142857</v>
      </c>
    </row>
    <row r="129" spans="1:8" ht="18" customHeight="1">
      <c r="A129" s="2"/>
      <c r="B129" s="2"/>
      <c r="C129" s="14">
        <v>80195</v>
      </c>
      <c r="D129" s="21"/>
      <c r="E129" s="9" t="s">
        <v>58</v>
      </c>
      <c r="F129" s="10">
        <f>SUM(F130:F133)</f>
        <v>131795</v>
      </c>
      <c r="G129" s="10">
        <f>SUM(G130:G133)</f>
        <v>126125.05</v>
      </c>
      <c r="H129" s="65">
        <f t="shared" si="0"/>
        <v>0.9569790204484238</v>
      </c>
    </row>
    <row r="130" spans="1:8" ht="18" customHeight="1">
      <c r="A130" s="2"/>
      <c r="B130" s="2"/>
      <c r="C130" s="2"/>
      <c r="D130" s="34" t="s">
        <v>252</v>
      </c>
      <c r="E130" s="3" t="s">
        <v>233</v>
      </c>
      <c r="F130" s="11">
        <v>29500</v>
      </c>
      <c r="G130" s="11">
        <v>27770</v>
      </c>
      <c r="H130" s="62">
        <f t="shared" si="0"/>
        <v>0.9413559322033899</v>
      </c>
    </row>
    <row r="131" spans="1:8" ht="18" customHeight="1">
      <c r="A131" s="2"/>
      <c r="B131" s="2"/>
      <c r="C131" s="2"/>
      <c r="D131" s="34" t="s">
        <v>248</v>
      </c>
      <c r="E131" s="3" t="s">
        <v>228</v>
      </c>
      <c r="F131" s="11">
        <v>5000</v>
      </c>
      <c r="G131" s="11">
        <v>0</v>
      </c>
      <c r="H131" s="110">
        <f t="shared" si="0"/>
        <v>0</v>
      </c>
    </row>
    <row r="132" spans="1:8" ht="38.25">
      <c r="A132" s="2"/>
      <c r="B132" s="17"/>
      <c r="C132" s="17"/>
      <c r="D132" s="22" t="s">
        <v>349</v>
      </c>
      <c r="E132" s="112" t="s">
        <v>392</v>
      </c>
      <c r="F132" s="19">
        <v>1584</v>
      </c>
      <c r="G132" s="19">
        <v>1188</v>
      </c>
      <c r="H132" s="62">
        <f t="shared" si="0"/>
        <v>0.75</v>
      </c>
    </row>
    <row r="133" spans="1:8" ht="38.25">
      <c r="A133" s="2"/>
      <c r="B133" s="2"/>
      <c r="C133" s="2"/>
      <c r="D133" s="22" t="s">
        <v>282</v>
      </c>
      <c r="E133" s="112" t="s">
        <v>396</v>
      </c>
      <c r="F133" s="19">
        <v>95711</v>
      </c>
      <c r="G133" s="19">
        <v>97167.05</v>
      </c>
      <c r="H133" s="62">
        <f t="shared" si="0"/>
        <v>1.015212984923363</v>
      </c>
    </row>
    <row r="134" spans="1:8" ht="18" customHeight="1">
      <c r="A134" s="2"/>
      <c r="B134" s="14"/>
      <c r="C134" s="14">
        <v>80197</v>
      </c>
      <c r="D134" s="21"/>
      <c r="E134" s="9" t="s">
        <v>217</v>
      </c>
      <c r="F134" s="10">
        <f>F135</f>
        <v>116</v>
      </c>
      <c r="G134" s="10">
        <f>G135</f>
        <v>116</v>
      </c>
      <c r="H134" s="138">
        <f t="shared" si="0"/>
        <v>1</v>
      </c>
    </row>
    <row r="135" spans="1:8" ht="25.5">
      <c r="A135" s="15"/>
      <c r="B135" s="15"/>
      <c r="C135" s="15"/>
      <c r="D135" s="39">
        <v>2380</v>
      </c>
      <c r="E135" s="6" t="s">
        <v>238</v>
      </c>
      <c r="F135" s="18">
        <v>116</v>
      </c>
      <c r="G135" s="18">
        <v>116</v>
      </c>
      <c r="H135" s="59">
        <f t="shared" si="0"/>
        <v>1</v>
      </c>
    </row>
    <row r="136" spans="1:8" s="8" customFormat="1" ht="18" customHeight="1">
      <c r="A136" s="14" t="s">
        <v>84</v>
      </c>
      <c r="B136" s="14">
        <v>851</v>
      </c>
      <c r="C136" s="14"/>
      <c r="D136" s="21"/>
      <c r="E136" s="9" t="s">
        <v>66</v>
      </c>
      <c r="F136" s="10">
        <f>F137+F139</f>
        <v>3903178</v>
      </c>
      <c r="G136" s="10">
        <f>G137+G139</f>
        <v>3903176.4</v>
      </c>
      <c r="H136" s="63">
        <f t="shared" si="0"/>
        <v>0.999999590077624</v>
      </c>
    </row>
    <row r="137" spans="1:8" ht="51">
      <c r="A137" s="36"/>
      <c r="B137" s="14"/>
      <c r="C137" s="23">
        <v>85156</v>
      </c>
      <c r="D137" s="103"/>
      <c r="E137" s="9" t="s">
        <v>93</v>
      </c>
      <c r="F137" s="27">
        <f>F138</f>
        <v>3764478</v>
      </c>
      <c r="G137" s="27">
        <f>G138</f>
        <v>3764476.4</v>
      </c>
      <c r="H137" s="65">
        <f t="shared" si="0"/>
        <v>0.9999995749742726</v>
      </c>
    </row>
    <row r="138" spans="1:8" ht="38.25">
      <c r="A138" s="36"/>
      <c r="B138" s="14"/>
      <c r="C138" s="23"/>
      <c r="D138" s="106">
        <v>2110</v>
      </c>
      <c r="E138" s="3" t="s">
        <v>243</v>
      </c>
      <c r="F138" s="35">
        <v>3764478</v>
      </c>
      <c r="G138" s="35">
        <v>3764476.4</v>
      </c>
      <c r="H138" s="62">
        <f>G138/F138</f>
        <v>0.9999995749742726</v>
      </c>
    </row>
    <row r="139" spans="1:8" ht="25.5">
      <c r="A139" s="36"/>
      <c r="B139" s="14"/>
      <c r="C139" s="23">
        <v>85178</v>
      </c>
      <c r="D139" s="103"/>
      <c r="E139" s="9" t="s">
        <v>348</v>
      </c>
      <c r="F139" s="27">
        <f>F140</f>
        <v>138700</v>
      </c>
      <c r="G139" s="27">
        <f>G140</f>
        <v>138700</v>
      </c>
      <c r="H139" s="65">
        <f t="shared" si="0"/>
        <v>1</v>
      </c>
    </row>
    <row r="140" spans="1:8" ht="43.5" customHeight="1">
      <c r="A140" s="68"/>
      <c r="B140" s="68"/>
      <c r="C140" s="69"/>
      <c r="D140" s="108" t="s">
        <v>349</v>
      </c>
      <c r="E140" s="124" t="s">
        <v>392</v>
      </c>
      <c r="F140" s="42">
        <v>138700</v>
      </c>
      <c r="G140" s="42">
        <v>138700</v>
      </c>
      <c r="H140" s="59">
        <f>G140/F140</f>
        <v>1</v>
      </c>
    </row>
    <row r="141" spans="1:8" s="8" customFormat="1" ht="18" customHeight="1">
      <c r="A141" s="14" t="s">
        <v>85</v>
      </c>
      <c r="B141" s="14">
        <v>852</v>
      </c>
      <c r="C141" s="14"/>
      <c r="D141" s="21"/>
      <c r="E141" s="9" t="s">
        <v>67</v>
      </c>
      <c r="F141" s="10">
        <f>F142+F149+F155+F161+F164+F159</f>
        <v>3572360</v>
      </c>
      <c r="G141" s="10">
        <f>G142+G149+G155+G161+G164+G159</f>
        <v>3605330.4</v>
      </c>
      <c r="H141" s="63">
        <f t="shared" si="0"/>
        <v>1.0092293049972567</v>
      </c>
    </row>
    <row r="142" spans="1:8" ht="18" customHeight="1">
      <c r="A142" s="2"/>
      <c r="B142" s="2"/>
      <c r="C142" s="14">
        <v>85201</v>
      </c>
      <c r="D142" s="21"/>
      <c r="E142" s="9" t="s">
        <v>68</v>
      </c>
      <c r="F142" s="10">
        <f>SUM(F143:F148)</f>
        <v>159813</v>
      </c>
      <c r="G142" s="10">
        <f>SUM(G143:G148)</f>
        <v>175689</v>
      </c>
      <c r="H142" s="63">
        <f t="shared" si="0"/>
        <v>1.099341104916371</v>
      </c>
    </row>
    <row r="143" spans="1:8" ht="38.25">
      <c r="A143" s="2"/>
      <c r="B143" s="2"/>
      <c r="C143" s="14"/>
      <c r="D143" s="22" t="s">
        <v>371</v>
      </c>
      <c r="E143" s="3" t="s">
        <v>372</v>
      </c>
      <c r="F143" s="19">
        <v>3493</v>
      </c>
      <c r="G143" s="19">
        <v>7135</v>
      </c>
      <c r="H143" s="62">
        <f>G143/F143</f>
        <v>2.0426567420555397</v>
      </c>
    </row>
    <row r="144" spans="1:8" ht="25.5">
      <c r="A144" s="2"/>
      <c r="B144" s="2"/>
      <c r="C144" s="17"/>
      <c r="D144" s="22" t="s">
        <v>250</v>
      </c>
      <c r="E144" s="112" t="s">
        <v>283</v>
      </c>
      <c r="F144" s="19">
        <v>2236</v>
      </c>
      <c r="G144" s="19">
        <v>2394</v>
      </c>
      <c r="H144" s="62">
        <f t="shared" si="0"/>
        <v>1.0706618962432917</v>
      </c>
    </row>
    <row r="145" spans="1:8" ht="18" customHeight="1">
      <c r="A145" s="2"/>
      <c r="B145" s="2"/>
      <c r="C145" s="2"/>
      <c r="D145" s="34" t="s">
        <v>252</v>
      </c>
      <c r="E145" s="3" t="s">
        <v>233</v>
      </c>
      <c r="F145" s="11">
        <v>3457</v>
      </c>
      <c r="G145" s="11">
        <v>3717</v>
      </c>
      <c r="H145" s="60">
        <f t="shared" si="0"/>
        <v>1.075209719409893</v>
      </c>
    </row>
    <row r="146" spans="1:8" ht="18" customHeight="1">
      <c r="A146" s="2"/>
      <c r="B146" s="2"/>
      <c r="C146" s="2"/>
      <c r="D146" s="34" t="s">
        <v>248</v>
      </c>
      <c r="E146" s="3" t="s">
        <v>228</v>
      </c>
      <c r="F146" s="11">
        <v>11819</v>
      </c>
      <c r="G146" s="11">
        <v>18815</v>
      </c>
      <c r="H146" s="60">
        <f t="shared" si="0"/>
        <v>1.5919282511210762</v>
      </c>
    </row>
    <row r="147" spans="1:8" ht="38.25">
      <c r="A147" s="2"/>
      <c r="B147" s="2"/>
      <c r="C147" s="2"/>
      <c r="D147" s="22">
        <v>2130</v>
      </c>
      <c r="E147" s="3" t="s">
        <v>239</v>
      </c>
      <c r="F147" s="19">
        <v>3000</v>
      </c>
      <c r="G147" s="19">
        <v>3000</v>
      </c>
      <c r="H147" s="62">
        <f t="shared" si="0"/>
        <v>1</v>
      </c>
    </row>
    <row r="148" spans="1:8" ht="38.25">
      <c r="A148" s="2"/>
      <c r="B148" s="2"/>
      <c r="C148" s="2"/>
      <c r="D148" s="22">
        <v>2320</v>
      </c>
      <c r="E148" s="3" t="s">
        <v>397</v>
      </c>
      <c r="F148" s="19">
        <v>135808</v>
      </c>
      <c r="G148" s="19">
        <v>140628</v>
      </c>
      <c r="H148" s="62">
        <f t="shared" si="0"/>
        <v>1.0354912818096136</v>
      </c>
    </row>
    <row r="149" spans="1:8" ht="18" customHeight="1">
      <c r="A149" s="2"/>
      <c r="B149" s="14"/>
      <c r="C149" s="14">
        <v>85202</v>
      </c>
      <c r="D149" s="21"/>
      <c r="E149" s="9" t="s">
        <v>69</v>
      </c>
      <c r="F149" s="10">
        <f>SUM(F150:F154)</f>
        <v>3204463</v>
      </c>
      <c r="G149" s="10">
        <f>SUM(G150:G154)</f>
        <v>3221661</v>
      </c>
      <c r="H149" s="63">
        <f t="shared" si="0"/>
        <v>1.0053668898657904</v>
      </c>
    </row>
    <row r="150" spans="1:8" ht="25.5">
      <c r="A150" s="2"/>
      <c r="B150" s="14"/>
      <c r="C150" s="14"/>
      <c r="D150" s="106" t="s">
        <v>250</v>
      </c>
      <c r="E150" s="111" t="s">
        <v>283</v>
      </c>
      <c r="F150" s="35">
        <v>9000</v>
      </c>
      <c r="G150" s="35">
        <v>7887</v>
      </c>
      <c r="H150" s="62">
        <f t="shared" si="0"/>
        <v>0.8763333333333333</v>
      </c>
    </row>
    <row r="151" spans="1:8" ht="18" customHeight="1">
      <c r="A151" s="2"/>
      <c r="B151" s="2"/>
      <c r="C151" s="2"/>
      <c r="D151" s="34" t="s">
        <v>252</v>
      </c>
      <c r="E151" s="3" t="s">
        <v>233</v>
      </c>
      <c r="F151" s="11">
        <v>1801500</v>
      </c>
      <c r="G151" s="11">
        <v>1822018</v>
      </c>
      <c r="H151" s="60">
        <f t="shared" si="0"/>
        <v>1.0113893977241188</v>
      </c>
    </row>
    <row r="152" spans="1:8" ht="18" customHeight="1">
      <c r="A152" s="2"/>
      <c r="B152" s="2"/>
      <c r="C152" s="2"/>
      <c r="D152" s="34" t="s">
        <v>256</v>
      </c>
      <c r="E152" s="3" t="s">
        <v>241</v>
      </c>
      <c r="F152" s="11">
        <v>300</v>
      </c>
      <c r="G152" s="11">
        <v>0</v>
      </c>
      <c r="H152" s="60">
        <f t="shared" si="0"/>
        <v>0</v>
      </c>
    </row>
    <row r="153" spans="1:8" ht="18" customHeight="1">
      <c r="A153" s="2"/>
      <c r="B153" s="2"/>
      <c r="C153" s="2"/>
      <c r="D153" s="34" t="s">
        <v>248</v>
      </c>
      <c r="E153" s="3" t="s">
        <v>228</v>
      </c>
      <c r="F153" s="11">
        <v>3500</v>
      </c>
      <c r="G153" s="11">
        <v>4982</v>
      </c>
      <c r="H153" s="60">
        <f t="shared" si="0"/>
        <v>1.4234285714285715</v>
      </c>
    </row>
    <row r="154" spans="1:8" ht="38.25">
      <c r="A154" s="2"/>
      <c r="B154" s="2"/>
      <c r="C154" s="2"/>
      <c r="D154" s="22">
        <v>2130</v>
      </c>
      <c r="E154" s="3" t="s">
        <v>239</v>
      </c>
      <c r="F154" s="19">
        <v>1390163</v>
      </c>
      <c r="G154" s="19">
        <v>1386774</v>
      </c>
      <c r="H154" s="62">
        <f t="shared" si="0"/>
        <v>0.997562156380223</v>
      </c>
    </row>
    <row r="155" spans="1:8" ht="18" customHeight="1">
      <c r="A155" s="2"/>
      <c r="B155" s="14"/>
      <c r="C155" s="14">
        <v>85204</v>
      </c>
      <c r="D155" s="21"/>
      <c r="E155" s="9" t="s">
        <v>113</v>
      </c>
      <c r="F155" s="10">
        <f>SUM(F156:F158)</f>
        <v>173584</v>
      </c>
      <c r="G155" s="10">
        <f>SUM(G156:G158)</f>
        <v>168334</v>
      </c>
      <c r="H155" s="63">
        <f t="shared" si="0"/>
        <v>0.9697552769840538</v>
      </c>
    </row>
    <row r="156" spans="1:8" ht="38.25">
      <c r="A156" s="2"/>
      <c r="B156" s="23"/>
      <c r="C156" s="23"/>
      <c r="D156" s="22" t="s">
        <v>371</v>
      </c>
      <c r="E156" s="112" t="s">
        <v>372</v>
      </c>
      <c r="F156" s="19">
        <v>0</v>
      </c>
      <c r="G156" s="19">
        <v>1305</v>
      </c>
      <c r="H156" s="62" t="e">
        <f>G156/F156</f>
        <v>#DIV/0!</v>
      </c>
    </row>
    <row r="157" spans="1:8" ht="18" customHeight="1">
      <c r="A157" s="2"/>
      <c r="B157" s="2"/>
      <c r="C157" s="2"/>
      <c r="D157" s="34" t="s">
        <v>248</v>
      </c>
      <c r="E157" s="3" t="s">
        <v>228</v>
      </c>
      <c r="F157" s="11">
        <v>0</v>
      </c>
      <c r="G157" s="11">
        <v>8075</v>
      </c>
      <c r="H157" s="60" t="e">
        <f t="shared" si="0"/>
        <v>#DIV/0!</v>
      </c>
    </row>
    <row r="158" spans="1:8" ht="38.25">
      <c r="A158" s="2"/>
      <c r="B158" s="2"/>
      <c r="C158" s="2"/>
      <c r="D158" s="22">
        <v>2320</v>
      </c>
      <c r="E158" s="3" t="s">
        <v>397</v>
      </c>
      <c r="F158" s="19">
        <v>173584</v>
      </c>
      <c r="G158" s="19">
        <v>158954</v>
      </c>
      <c r="H158" s="62">
        <f t="shared" si="0"/>
        <v>0.9157180385288967</v>
      </c>
    </row>
    <row r="159" spans="1:8" ht="38.25">
      <c r="A159" s="2"/>
      <c r="B159" s="2"/>
      <c r="C159" s="14">
        <v>85205</v>
      </c>
      <c r="D159" s="103"/>
      <c r="E159" s="9" t="s">
        <v>351</v>
      </c>
      <c r="F159" s="27">
        <f>F160</f>
        <v>22500</v>
      </c>
      <c r="G159" s="27">
        <f>G160</f>
        <v>22498</v>
      </c>
      <c r="H159" s="65">
        <f t="shared" si="0"/>
        <v>0.9999111111111111</v>
      </c>
    </row>
    <row r="160" spans="1:8" ht="38.25">
      <c r="A160" s="2"/>
      <c r="B160" s="2"/>
      <c r="C160" s="2"/>
      <c r="D160" s="22" t="s">
        <v>224</v>
      </c>
      <c r="E160" s="3" t="s">
        <v>243</v>
      </c>
      <c r="F160" s="19">
        <v>22500</v>
      </c>
      <c r="G160" s="19">
        <v>22498</v>
      </c>
      <c r="H160" s="62">
        <f t="shared" si="0"/>
        <v>0.9999111111111111</v>
      </c>
    </row>
    <row r="161" spans="1:8" ht="18" customHeight="1">
      <c r="A161" s="2"/>
      <c r="B161" s="14"/>
      <c r="C161" s="14">
        <v>85218</v>
      </c>
      <c r="D161" s="21"/>
      <c r="E161" s="9" t="s">
        <v>94</v>
      </c>
      <c r="F161" s="10">
        <f>SUM(F162:F163)</f>
        <v>12000</v>
      </c>
      <c r="G161" s="10">
        <f>SUM(G162:G163)</f>
        <v>12070.4</v>
      </c>
      <c r="H161" s="63">
        <f t="shared" si="0"/>
        <v>1.0058666666666667</v>
      </c>
    </row>
    <row r="162" spans="1:8" ht="38.25">
      <c r="A162" s="2"/>
      <c r="B162" s="2"/>
      <c r="C162" s="2"/>
      <c r="D162" s="22">
        <v>2130</v>
      </c>
      <c r="E162" s="3" t="s">
        <v>239</v>
      </c>
      <c r="F162" s="19">
        <v>12000</v>
      </c>
      <c r="G162" s="19">
        <v>12000</v>
      </c>
      <c r="H162" s="62">
        <f t="shared" si="0"/>
        <v>1</v>
      </c>
    </row>
    <row r="163" spans="1:8" ht="12.75">
      <c r="A163" s="2"/>
      <c r="B163" s="2"/>
      <c r="C163" s="2"/>
      <c r="D163" s="22" t="s">
        <v>246</v>
      </c>
      <c r="E163" s="3" t="s">
        <v>226</v>
      </c>
      <c r="F163" s="19">
        <v>0</v>
      </c>
      <c r="G163" s="19">
        <v>70.4</v>
      </c>
      <c r="H163" s="62" t="e">
        <f t="shared" si="0"/>
        <v>#DIV/0!</v>
      </c>
    </row>
    <row r="164" spans="1:8" ht="12.75">
      <c r="A164" s="2"/>
      <c r="B164" s="2"/>
      <c r="C164" s="14">
        <v>85226</v>
      </c>
      <c r="D164" s="22"/>
      <c r="E164" s="9" t="s">
        <v>114</v>
      </c>
      <c r="F164" s="10">
        <f>F165</f>
        <v>0</v>
      </c>
      <c r="G164" s="10">
        <f>G165</f>
        <v>5078</v>
      </c>
      <c r="H164" s="63" t="e">
        <f t="shared" si="0"/>
        <v>#DIV/0!</v>
      </c>
    </row>
    <row r="165" spans="1:8" ht="12.75">
      <c r="A165" s="2"/>
      <c r="B165" s="2"/>
      <c r="C165" s="2"/>
      <c r="D165" s="22" t="s">
        <v>248</v>
      </c>
      <c r="E165" s="40" t="s">
        <v>228</v>
      </c>
      <c r="F165" s="11">
        <v>0</v>
      </c>
      <c r="G165" s="11">
        <v>5078</v>
      </c>
      <c r="H165" s="61" t="e">
        <f t="shared" si="0"/>
        <v>#DIV/0!</v>
      </c>
    </row>
    <row r="166" spans="1:8" s="8" customFormat="1" ht="30.75" customHeight="1">
      <c r="A166" s="28" t="s">
        <v>86</v>
      </c>
      <c r="B166" s="28">
        <v>853</v>
      </c>
      <c r="C166" s="29"/>
      <c r="D166" s="71"/>
      <c r="E166" s="30" t="s">
        <v>70</v>
      </c>
      <c r="F166" s="31">
        <f>F167+F171+F173+F178</f>
        <v>2934656</v>
      </c>
      <c r="G166" s="31">
        <f>G167+G171+G173+G178</f>
        <v>2890637.11</v>
      </c>
      <c r="H166" s="65">
        <f t="shared" si="0"/>
        <v>0.9850003237176691</v>
      </c>
    </row>
    <row r="167" spans="1:8" ht="30.75" customHeight="1">
      <c r="A167" s="2"/>
      <c r="B167" s="14"/>
      <c r="C167" s="23">
        <v>85321</v>
      </c>
      <c r="D167" s="103"/>
      <c r="E167" s="9" t="s">
        <v>71</v>
      </c>
      <c r="F167" s="27">
        <f>SUM(F168:F170)</f>
        <v>485425</v>
      </c>
      <c r="G167" s="27">
        <f>SUM(G168:G170)</f>
        <v>481423</v>
      </c>
      <c r="H167" s="65">
        <f t="shared" si="0"/>
        <v>0.9917556780141114</v>
      </c>
    </row>
    <row r="168" spans="1:8" ht="12.75">
      <c r="A168" s="2"/>
      <c r="B168" s="14"/>
      <c r="C168" s="23"/>
      <c r="D168" s="106" t="s">
        <v>248</v>
      </c>
      <c r="E168" s="40" t="s">
        <v>228</v>
      </c>
      <c r="F168" s="35">
        <v>10425</v>
      </c>
      <c r="G168" s="35">
        <v>10425</v>
      </c>
      <c r="H168" s="62">
        <f t="shared" si="0"/>
        <v>1</v>
      </c>
    </row>
    <row r="169" spans="1:8" ht="38.25">
      <c r="A169" s="2"/>
      <c r="B169" s="2"/>
      <c r="C169" s="17"/>
      <c r="D169" s="22">
        <v>2110</v>
      </c>
      <c r="E169" s="3" t="s">
        <v>243</v>
      </c>
      <c r="F169" s="19">
        <v>435000</v>
      </c>
      <c r="G169" s="19">
        <v>434998</v>
      </c>
      <c r="H169" s="62">
        <f t="shared" si="0"/>
        <v>0.9999954022988505</v>
      </c>
    </row>
    <row r="170" spans="1:8" ht="38.25">
      <c r="A170" s="2"/>
      <c r="B170" s="2"/>
      <c r="C170" s="17"/>
      <c r="D170" s="22">
        <v>2320</v>
      </c>
      <c r="E170" s="3" t="s">
        <v>240</v>
      </c>
      <c r="F170" s="19">
        <v>40000</v>
      </c>
      <c r="G170" s="19">
        <v>36000</v>
      </c>
      <c r="H170" s="62">
        <f t="shared" si="0"/>
        <v>0.9</v>
      </c>
    </row>
    <row r="171" spans="1:8" ht="30.75" customHeight="1">
      <c r="A171" s="14"/>
      <c r="B171" s="14"/>
      <c r="C171" s="23">
        <v>85324</v>
      </c>
      <c r="D171" s="103"/>
      <c r="E171" s="9" t="s">
        <v>72</v>
      </c>
      <c r="F171" s="27">
        <f>F172</f>
        <v>50000</v>
      </c>
      <c r="G171" s="27">
        <f>G172</f>
        <v>50032</v>
      </c>
      <c r="H171" s="65">
        <f t="shared" si="0"/>
        <v>1.00064</v>
      </c>
    </row>
    <row r="172" spans="1:8" ht="12.75">
      <c r="A172" s="2"/>
      <c r="B172" s="2"/>
      <c r="C172" s="23"/>
      <c r="D172" s="107" t="s">
        <v>248</v>
      </c>
      <c r="E172" s="40" t="s">
        <v>228</v>
      </c>
      <c r="F172" s="35">
        <v>50000</v>
      </c>
      <c r="G172" s="35">
        <v>50032</v>
      </c>
      <c r="H172" s="62">
        <f t="shared" si="0"/>
        <v>1.00064</v>
      </c>
    </row>
    <row r="173" spans="1:8" ht="18" customHeight="1">
      <c r="A173" s="2"/>
      <c r="B173" s="14"/>
      <c r="C173" s="14">
        <v>85333</v>
      </c>
      <c r="D173" s="21"/>
      <c r="E173" s="9" t="s">
        <v>73</v>
      </c>
      <c r="F173" s="10">
        <f>SUM(F174:F177)</f>
        <v>693540</v>
      </c>
      <c r="G173" s="10">
        <f>SUM(G174:G177)</f>
        <v>693810</v>
      </c>
      <c r="H173" s="63">
        <f t="shared" si="0"/>
        <v>1.0003893070334804</v>
      </c>
    </row>
    <row r="174" spans="1:8" ht="18" customHeight="1">
      <c r="A174" s="2"/>
      <c r="B174" s="14"/>
      <c r="C174" s="14"/>
      <c r="D174" s="107" t="s">
        <v>252</v>
      </c>
      <c r="E174" s="40" t="s">
        <v>233</v>
      </c>
      <c r="F174" s="37">
        <v>0</v>
      </c>
      <c r="G174" s="37">
        <v>8</v>
      </c>
      <c r="H174" s="60" t="e">
        <f t="shared" si="0"/>
        <v>#DIV/0!</v>
      </c>
    </row>
    <row r="175" spans="1:8" ht="18" customHeight="1">
      <c r="A175" s="2"/>
      <c r="B175" s="14"/>
      <c r="C175" s="14"/>
      <c r="D175" s="107" t="s">
        <v>248</v>
      </c>
      <c r="E175" s="40" t="s">
        <v>228</v>
      </c>
      <c r="F175" s="37">
        <v>0</v>
      </c>
      <c r="G175" s="37">
        <v>444</v>
      </c>
      <c r="H175" s="60" t="e">
        <f t="shared" si="0"/>
        <v>#DIV/0!</v>
      </c>
    </row>
    <row r="176" spans="1:8" ht="18" customHeight="1">
      <c r="A176" s="2"/>
      <c r="B176" s="2"/>
      <c r="C176" s="2"/>
      <c r="D176" s="34">
        <v>2690</v>
      </c>
      <c r="E176" s="3" t="s">
        <v>242</v>
      </c>
      <c r="F176" s="11">
        <v>632300</v>
      </c>
      <c r="G176" s="11">
        <v>632300</v>
      </c>
      <c r="H176" s="60">
        <f t="shared" si="0"/>
        <v>1</v>
      </c>
    </row>
    <row r="177" spans="1:8" ht="38.25">
      <c r="A177" s="2"/>
      <c r="B177" s="2"/>
      <c r="C177" s="2"/>
      <c r="D177" s="22" t="s">
        <v>284</v>
      </c>
      <c r="E177" s="112" t="s">
        <v>396</v>
      </c>
      <c r="F177" s="19">
        <v>61240</v>
      </c>
      <c r="G177" s="19">
        <v>61058</v>
      </c>
      <c r="H177" s="62">
        <f t="shared" si="0"/>
        <v>0.9970280862181581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F180+F181+F182</f>
        <v>1705691</v>
      </c>
      <c r="G178" s="10">
        <f>G180+G181+G182</f>
        <v>1665372.1099999999</v>
      </c>
      <c r="H178" s="63">
        <f t="shared" si="0"/>
        <v>0.9763621371045517</v>
      </c>
    </row>
    <row r="179" spans="1:8" ht="18" customHeight="1">
      <c r="A179" s="2"/>
      <c r="B179" s="2"/>
      <c r="C179" s="14"/>
      <c r="D179" s="34"/>
      <c r="E179" s="9" t="s">
        <v>222</v>
      </c>
      <c r="F179" s="10">
        <f>F182</f>
        <v>17000</v>
      </c>
      <c r="G179" s="10">
        <f>G182</f>
        <v>17000</v>
      </c>
      <c r="H179" s="63">
        <f t="shared" si="0"/>
        <v>1</v>
      </c>
    </row>
    <row r="180" spans="1:8" ht="38.25">
      <c r="A180" s="2"/>
      <c r="B180" s="2"/>
      <c r="C180" s="2"/>
      <c r="D180" s="22" t="s">
        <v>352</v>
      </c>
      <c r="E180" s="112" t="s">
        <v>342</v>
      </c>
      <c r="F180" s="19">
        <v>1603190</v>
      </c>
      <c r="G180" s="19">
        <v>1565429.13</v>
      </c>
      <c r="H180" s="62">
        <f t="shared" si="0"/>
        <v>0.9764464162076859</v>
      </c>
    </row>
    <row r="181" spans="1:8" ht="38.25">
      <c r="A181" s="2"/>
      <c r="B181" s="2"/>
      <c r="C181" s="2"/>
      <c r="D181" s="22" t="s">
        <v>280</v>
      </c>
      <c r="E181" s="112" t="s">
        <v>342</v>
      </c>
      <c r="F181" s="19">
        <v>85501</v>
      </c>
      <c r="G181" s="19">
        <v>82942.98</v>
      </c>
      <c r="H181" s="62">
        <f t="shared" si="0"/>
        <v>0.9700819873451773</v>
      </c>
    </row>
    <row r="182" spans="1:8" ht="38.25">
      <c r="A182" s="2"/>
      <c r="B182" s="2"/>
      <c r="C182" s="2"/>
      <c r="D182" s="22" t="s">
        <v>343</v>
      </c>
      <c r="E182" s="112" t="s">
        <v>342</v>
      </c>
      <c r="F182" s="19">
        <v>17000</v>
      </c>
      <c r="G182" s="19">
        <v>17000</v>
      </c>
      <c r="H182" s="62">
        <f t="shared" si="0"/>
        <v>1</v>
      </c>
    </row>
    <row r="183" spans="1:8" s="8" customFormat="1" ht="18" customHeight="1">
      <c r="A183" s="29" t="s">
        <v>99</v>
      </c>
      <c r="B183" s="29">
        <v>854</v>
      </c>
      <c r="C183" s="29"/>
      <c r="D183" s="71"/>
      <c r="E183" s="30" t="s">
        <v>74</v>
      </c>
      <c r="F183" s="33">
        <f>F184+F189+F187</f>
        <v>109704</v>
      </c>
      <c r="G183" s="33">
        <f>G184+G189+G187</f>
        <v>106214.81999999999</v>
      </c>
      <c r="H183" s="58">
        <f t="shared" si="0"/>
        <v>0.9681945963684094</v>
      </c>
    </row>
    <row r="184" spans="1:8" ht="25.5">
      <c r="A184" s="2"/>
      <c r="B184" s="14"/>
      <c r="C184" s="14">
        <v>85403</v>
      </c>
      <c r="D184" s="21"/>
      <c r="E184" s="9" t="s">
        <v>75</v>
      </c>
      <c r="F184" s="10">
        <f>F185+F186</f>
        <v>71564</v>
      </c>
      <c r="G184" s="10">
        <f>G185+G186</f>
        <v>69000.81</v>
      </c>
      <c r="H184" s="63">
        <f t="shared" si="0"/>
        <v>0.9641832485607288</v>
      </c>
    </row>
    <row r="185" spans="1:8" ht="18" customHeight="1">
      <c r="A185" s="2"/>
      <c r="B185" s="2"/>
      <c r="C185" s="2"/>
      <c r="D185" s="34" t="s">
        <v>252</v>
      </c>
      <c r="E185" s="3" t="s">
        <v>233</v>
      </c>
      <c r="F185" s="11">
        <v>30000</v>
      </c>
      <c r="G185" s="11">
        <v>27437.16</v>
      </c>
      <c r="H185" s="60">
        <f t="shared" si="0"/>
        <v>0.9145719999999999</v>
      </c>
    </row>
    <row r="186" spans="1:8" ht="18" customHeight="1">
      <c r="A186" s="2"/>
      <c r="B186" s="2"/>
      <c r="C186" s="2"/>
      <c r="D186" s="34" t="s">
        <v>248</v>
      </c>
      <c r="E186" s="3" t="s">
        <v>228</v>
      </c>
      <c r="F186" s="11">
        <v>41564</v>
      </c>
      <c r="G186" s="11">
        <v>41563.65</v>
      </c>
      <c r="H186" s="60">
        <f t="shared" si="0"/>
        <v>0.9999915792512751</v>
      </c>
    </row>
    <row r="187" spans="1:8" ht="25.5">
      <c r="A187" s="2"/>
      <c r="B187" s="2"/>
      <c r="C187" s="14">
        <v>85406</v>
      </c>
      <c r="D187" s="34"/>
      <c r="E187" s="9" t="s">
        <v>354</v>
      </c>
      <c r="F187" s="10">
        <f>F188</f>
        <v>4140</v>
      </c>
      <c r="G187" s="10">
        <f>G188</f>
        <v>4140</v>
      </c>
      <c r="H187" s="63">
        <f t="shared" si="0"/>
        <v>1</v>
      </c>
    </row>
    <row r="188" spans="1:8" ht="51">
      <c r="A188" s="2"/>
      <c r="B188" s="2"/>
      <c r="C188" s="17"/>
      <c r="D188" s="22" t="s">
        <v>353</v>
      </c>
      <c r="E188" s="112" t="s">
        <v>394</v>
      </c>
      <c r="F188" s="19">
        <v>4140</v>
      </c>
      <c r="G188" s="19">
        <v>4140</v>
      </c>
      <c r="H188" s="62">
        <f t="shared" si="0"/>
        <v>1</v>
      </c>
    </row>
    <row r="189" spans="1:8" ht="18" customHeight="1">
      <c r="A189" s="2"/>
      <c r="B189" s="2"/>
      <c r="C189" s="14">
        <v>85410</v>
      </c>
      <c r="D189" s="21"/>
      <c r="E189" s="9" t="s">
        <v>76</v>
      </c>
      <c r="F189" s="10">
        <f>F191+F190</f>
        <v>34000</v>
      </c>
      <c r="G189" s="10">
        <f>G191+G190</f>
        <v>33074.009999999995</v>
      </c>
      <c r="H189" s="63">
        <f t="shared" si="0"/>
        <v>0.9727649999999999</v>
      </c>
    </row>
    <row r="190" spans="1:8" ht="25.5">
      <c r="A190" s="2"/>
      <c r="B190" s="2"/>
      <c r="C190" s="14"/>
      <c r="D190" s="106" t="s">
        <v>250</v>
      </c>
      <c r="E190" s="111" t="s">
        <v>285</v>
      </c>
      <c r="F190" s="35">
        <v>28000</v>
      </c>
      <c r="G190" s="35">
        <v>27007.01</v>
      </c>
      <c r="H190" s="62">
        <f t="shared" si="0"/>
        <v>0.9645360714285713</v>
      </c>
    </row>
    <row r="191" spans="1:8" ht="12.75">
      <c r="A191" s="15"/>
      <c r="B191" s="15"/>
      <c r="C191" s="102"/>
      <c r="D191" s="134" t="s">
        <v>248</v>
      </c>
      <c r="E191" s="70" t="s">
        <v>228</v>
      </c>
      <c r="F191" s="135">
        <v>6000</v>
      </c>
      <c r="G191" s="135">
        <v>6067</v>
      </c>
      <c r="H191" s="61">
        <f t="shared" si="0"/>
        <v>1.0111666666666668</v>
      </c>
    </row>
    <row r="192" spans="1:8" ht="25.5">
      <c r="A192" s="14" t="s">
        <v>101</v>
      </c>
      <c r="B192" s="14">
        <v>900</v>
      </c>
      <c r="C192" s="14"/>
      <c r="D192" s="107"/>
      <c r="E192" s="9" t="s">
        <v>357</v>
      </c>
      <c r="F192" s="10">
        <f>F193</f>
        <v>482189</v>
      </c>
      <c r="G192" s="10">
        <f>G193</f>
        <v>479129.86</v>
      </c>
      <c r="H192" s="63">
        <f t="shared" si="0"/>
        <v>0.9936557242077276</v>
      </c>
    </row>
    <row r="193" spans="1:8" ht="38.25">
      <c r="A193" s="2"/>
      <c r="B193" s="2"/>
      <c r="C193" s="14">
        <v>90019</v>
      </c>
      <c r="D193" s="107"/>
      <c r="E193" s="9" t="s">
        <v>356</v>
      </c>
      <c r="F193" s="27">
        <f>F194+F195</f>
        <v>482189</v>
      </c>
      <c r="G193" s="27">
        <f>G194+G195</f>
        <v>479129.86</v>
      </c>
      <c r="H193" s="65">
        <f t="shared" si="0"/>
        <v>0.9936557242077276</v>
      </c>
    </row>
    <row r="194" spans="1:8" ht="12.75">
      <c r="A194" s="2"/>
      <c r="B194" s="2"/>
      <c r="C194" s="14"/>
      <c r="D194" s="107" t="s">
        <v>248</v>
      </c>
      <c r="E194" s="40" t="s">
        <v>228</v>
      </c>
      <c r="F194" s="37">
        <v>314768</v>
      </c>
      <c r="G194" s="37">
        <v>314768.61</v>
      </c>
      <c r="H194" s="60">
        <f t="shared" si="0"/>
        <v>1.0000019379352412</v>
      </c>
    </row>
    <row r="195" spans="1:8" ht="12.75">
      <c r="A195" s="15"/>
      <c r="B195" s="15"/>
      <c r="C195" s="102"/>
      <c r="D195" s="134" t="s">
        <v>246</v>
      </c>
      <c r="E195" s="70" t="s">
        <v>226</v>
      </c>
      <c r="F195" s="135">
        <v>167421</v>
      </c>
      <c r="G195" s="135">
        <v>164361.25</v>
      </c>
      <c r="H195" s="61">
        <f t="shared" si="0"/>
        <v>0.9817242161974902</v>
      </c>
    </row>
    <row r="196" spans="1:8" ht="12.75">
      <c r="A196" s="14" t="s">
        <v>158</v>
      </c>
      <c r="B196" s="14">
        <v>926</v>
      </c>
      <c r="C196" s="14"/>
      <c r="D196" s="107"/>
      <c r="E196" s="9" t="s">
        <v>102</v>
      </c>
      <c r="F196" s="10">
        <f>F197</f>
        <v>833000</v>
      </c>
      <c r="G196" s="10">
        <f>G197</f>
        <v>833000</v>
      </c>
      <c r="H196" s="63">
        <f t="shared" si="0"/>
        <v>1</v>
      </c>
    </row>
    <row r="197" spans="1:8" ht="12.75">
      <c r="A197" s="14"/>
      <c r="B197" s="14"/>
      <c r="C197" s="14">
        <v>92601</v>
      </c>
      <c r="D197" s="107"/>
      <c r="E197" s="9" t="s">
        <v>355</v>
      </c>
      <c r="F197" s="10">
        <f>F199+F200</f>
        <v>833000</v>
      </c>
      <c r="G197" s="10">
        <f>G199+G200</f>
        <v>833000</v>
      </c>
      <c r="H197" s="60">
        <f t="shared" si="0"/>
        <v>1</v>
      </c>
    </row>
    <row r="198" spans="1:8" ht="12.75">
      <c r="A198" s="14"/>
      <c r="B198" s="14"/>
      <c r="C198" s="14"/>
      <c r="D198" s="107"/>
      <c r="E198" s="9" t="s">
        <v>222</v>
      </c>
      <c r="F198" s="10">
        <f>F199+F200</f>
        <v>833000</v>
      </c>
      <c r="G198" s="10">
        <v>0</v>
      </c>
      <c r="H198" s="63">
        <f t="shared" si="0"/>
        <v>0</v>
      </c>
    </row>
    <row r="199" spans="1:8" ht="51">
      <c r="A199" s="14"/>
      <c r="B199" s="14"/>
      <c r="C199" s="14"/>
      <c r="D199" s="106" t="s">
        <v>281</v>
      </c>
      <c r="E199" s="3" t="s">
        <v>394</v>
      </c>
      <c r="F199" s="35">
        <v>333000</v>
      </c>
      <c r="G199" s="35">
        <v>333000</v>
      </c>
      <c r="H199" s="62">
        <f t="shared" si="0"/>
        <v>1</v>
      </c>
    </row>
    <row r="200" spans="1:8" ht="51">
      <c r="A200" s="2"/>
      <c r="B200" s="2"/>
      <c r="C200" s="2"/>
      <c r="D200" s="22" t="s">
        <v>279</v>
      </c>
      <c r="E200" s="6" t="s">
        <v>286</v>
      </c>
      <c r="F200" s="19">
        <v>500000</v>
      </c>
      <c r="G200" s="19">
        <v>500000</v>
      </c>
      <c r="H200" s="59">
        <f t="shared" si="0"/>
        <v>1</v>
      </c>
    </row>
    <row r="201" spans="1:8" s="8" customFormat="1" ht="24.75" customHeight="1">
      <c r="A201" s="25"/>
      <c r="B201" s="7"/>
      <c r="C201" s="7"/>
      <c r="D201" s="109"/>
      <c r="E201" s="26" t="s">
        <v>77</v>
      </c>
      <c r="F201" s="13">
        <f>F8+F11+F14+F29+F41+F52+F73+F89+F95+F105+F136+F141+F166+F183+F196+F70+F25+F192+F67</f>
        <v>84972356</v>
      </c>
      <c r="G201" s="13">
        <f>G8+G11+G14+G29+G41+G52+G73+G89+G95+G105+G136+G141+G166+G183+G196+G70+G25+G192+G67</f>
        <v>82294819.07000001</v>
      </c>
      <c r="H201" s="64">
        <f t="shared" si="0"/>
        <v>0.9684893175140395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8"/>
  <sheetViews>
    <sheetView workbookViewId="0" topLeftCell="C757">
      <selection activeCell="G516" sqref="G516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  <col min="11" max="11" width="10.140625" style="0" bestFit="1" customWidth="1"/>
  </cols>
  <sheetData>
    <row r="1" ht="12.75">
      <c r="G1" t="s">
        <v>211</v>
      </c>
    </row>
    <row r="3" spans="1:7" ht="15.75">
      <c r="A3" s="171" t="s">
        <v>87</v>
      </c>
      <c r="B3" s="171"/>
      <c r="C3" s="171"/>
      <c r="D3" s="171"/>
      <c r="E3" s="171"/>
      <c r="F3" s="171"/>
      <c r="G3" s="171"/>
    </row>
    <row r="4" spans="1:7" ht="15.75">
      <c r="A4" s="171" t="s">
        <v>388</v>
      </c>
      <c r="B4" s="171"/>
      <c r="C4" s="171"/>
      <c r="D4" s="171"/>
      <c r="E4" s="171"/>
      <c r="F4" s="171"/>
      <c r="G4" s="171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35000</v>
      </c>
      <c r="G8" s="10">
        <f>SUM(G9)</f>
        <v>34392</v>
      </c>
      <c r="H8" s="58">
        <f aca="true" t="shared" si="0" ref="H8:H23">G8/F8</f>
        <v>0.9826285714285714</v>
      </c>
    </row>
    <row r="9" spans="1:8" ht="30.75" customHeight="1">
      <c r="A9" s="2"/>
      <c r="B9" s="2"/>
      <c r="C9" s="103" t="s">
        <v>36</v>
      </c>
      <c r="D9" s="103"/>
      <c r="E9" s="9" t="s">
        <v>37</v>
      </c>
      <c r="F9" s="27">
        <f>F10</f>
        <v>35000</v>
      </c>
      <c r="G9" s="27">
        <f>G10</f>
        <v>34392</v>
      </c>
      <c r="H9" s="65">
        <f t="shared" si="0"/>
        <v>0.9826285714285714</v>
      </c>
    </row>
    <row r="10" spans="1:8" ht="18" customHeight="1">
      <c r="A10" s="15"/>
      <c r="B10" s="15"/>
      <c r="C10" s="39"/>
      <c r="D10" s="39" t="s">
        <v>288</v>
      </c>
      <c r="E10" s="6" t="s">
        <v>290</v>
      </c>
      <c r="F10" s="18">
        <v>35000</v>
      </c>
      <c r="G10" s="18">
        <v>34392</v>
      </c>
      <c r="H10" s="59">
        <f t="shared" si="0"/>
        <v>0.9826285714285714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205000</v>
      </c>
      <c r="G11" s="10">
        <f>G12+G15</f>
        <v>200399.09</v>
      </c>
      <c r="H11" s="63">
        <f t="shared" si="0"/>
        <v>0.9775565365853658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180000</v>
      </c>
      <c r="G12" s="10">
        <f>G13+G14</f>
        <v>176802.07</v>
      </c>
      <c r="H12" s="63">
        <f t="shared" si="0"/>
        <v>0.9822337222222223</v>
      </c>
    </row>
    <row r="13" spans="1:8" ht="18" customHeight="1">
      <c r="A13" s="2"/>
      <c r="B13" s="2"/>
      <c r="C13" s="34"/>
      <c r="D13" s="34" t="s">
        <v>289</v>
      </c>
      <c r="E13" s="3" t="s">
        <v>291</v>
      </c>
      <c r="F13" s="11">
        <v>175000</v>
      </c>
      <c r="G13" s="78">
        <v>174852.07</v>
      </c>
      <c r="H13" s="62">
        <f t="shared" si="0"/>
        <v>0.9991546857142858</v>
      </c>
    </row>
    <row r="14" spans="1:8" ht="18" customHeight="1">
      <c r="A14" s="2"/>
      <c r="B14" s="2"/>
      <c r="C14" s="34"/>
      <c r="D14" s="34" t="s">
        <v>288</v>
      </c>
      <c r="E14" s="3" t="s">
        <v>290</v>
      </c>
      <c r="F14" s="11">
        <v>5000</v>
      </c>
      <c r="G14" s="78">
        <v>1950</v>
      </c>
      <c r="H14" s="62">
        <f t="shared" si="0"/>
        <v>0.39</v>
      </c>
    </row>
    <row r="15" spans="1:8" ht="18" customHeight="1">
      <c r="A15" s="2"/>
      <c r="B15" s="2"/>
      <c r="C15" s="21" t="s">
        <v>97</v>
      </c>
      <c r="D15" s="21"/>
      <c r="E15" s="9" t="s">
        <v>103</v>
      </c>
      <c r="F15" s="10">
        <f>F16</f>
        <v>25000</v>
      </c>
      <c r="G15" s="128">
        <f>G16</f>
        <v>23597.02</v>
      </c>
      <c r="H15" s="63">
        <f t="shared" si="0"/>
        <v>0.9438808</v>
      </c>
    </row>
    <row r="16" spans="1:8" ht="18" customHeight="1">
      <c r="A16" s="15"/>
      <c r="B16" s="15"/>
      <c r="C16" s="24"/>
      <c r="D16" s="24" t="s">
        <v>377</v>
      </c>
      <c r="E16" s="6" t="s">
        <v>298</v>
      </c>
      <c r="F16" s="12">
        <v>25000</v>
      </c>
      <c r="G16" s="127">
        <v>23597.02</v>
      </c>
      <c r="H16" s="61">
        <f t="shared" si="0"/>
        <v>0.9438808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F18+F21+F52</f>
        <v>23647589</v>
      </c>
      <c r="G17" s="10">
        <f>G18+G21+G52</f>
        <v>23208059.45</v>
      </c>
      <c r="H17" s="63">
        <f t="shared" si="0"/>
        <v>0.9814133461977879</v>
      </c>
    </row>
    <row r="18" spans="1:8" ht="18" customHeight="1">
      <c r="A18" s="2"/>
      <c r="B18" s="14"/>
      <c r="C18" s="21" t="s">
        <v>358</v>
      </c>
      <c r="D18" s="21"/>
      <c r="E18" s="9" t="s">
        <v>359</v>
      </c>
      <c r="F18" s="10">
        <f>F20+F19</f>
        <v>4000</v>
      </c>
      <c r="G18" s="10">
        <f>G20+G19</f>
        <v>3900</v>
      </c>
      <c r="H18" s="63">
        <f t="shared" si="0"/>
        <v>0.975</v>
      </c>
    </row>
    <row r="19" spans="1:8" ht="18" customHeight="1">
      <c r="A19" s="2"/>
      <c r="B19" s="14"/>
      <c r="C19" s="21"/>
      <c r="D19" s="107" t="s">
        <v>382</v>
      </c>
      <c r="E19" s="40" t="s">
        <v>398</v>
      </c>
      <c r="F19" s="37">
        <v>2000</v>
      </c>
      <c r="G19" s="37">
        <v>1950</v>
      </c>
      <c r="H19" s="60">
        <f t="shared" si="0"/>
        <v>0.975</v>
      </c>
    </row>
    <row r="20" spans="1:8" s="8" customFormat="1" ht="18" customHeight="1">
      <c r="A20" s="14"/>
      <c r="B20" s="14"/>
      <c r="C20" s="14"/>
      <c r="D20" s="36">
        <v>6050</v>
      </c>
      <c r="E20" s="40" t="s">
        <v>317</v>
      </c>
      <c r="F20" s="37">
        <v>2000</v>
      </c>
      <c r="G20" s="37">
        <v>1950</v>
      </c>
      <c r="H20" s="60">
        <f t="shared" si="0"/>
        <v>0.975</v>
      </c>
    </row>
    <row r="21" spans="1:8" s="8" customFormat="1" ht="18" customHeight="1">
      <c r="A21" s="14"/>
      <c r="B21" s="14"/>
      <c r="C21" s="14">
        <v>60014</v>
      </c>
      <c r="D21" s="14"/>
      <c r="E21" s="9" t="s">
        <v>212</v>
      </c>
      <c r="F21" s="10">
        <f>SUM(F22:F51)</f>
        <v>17059549</v>
      </c>
      <c r="G21" s="10">
        <f>SUM(G22:G51)-1</f>
        <v>16620119.45</v>
      </c>
      <c r="H21" s="63">
        <f t="shared" si="0"/>
        <v>0.9742414321738517</v>
      </c>
    </row>
    <row r="22" spans="1:8" s="8" customFormat="1" ht="25.5">
      <c r="A22" s="14"/>
      <c r="B22" s="14"/>
      <c r="C22" s="36"/>
      <c r="D22" s="43">
        <v>2310</v>
      </c>
      <c r="E22" s="40" t="s">
        <v>292</v>
      </c>
      <c r="F22" s="19">
        <v>60269</v>
      </c>
      <c r="G22" s="141">
        <v>60268.45</v>
      </c>
      <c r="H22" s="62">
        <f t="shared" si="0"/>
        <v>0.9999908742471253</v>
      </c>
    </row>
    <row r="23" spans="1:8" s="8" customFormat="1" ht="18" customHeight="1">
      <c r="A23" s="14"/>
      <c r="B23" s="14"/>
      <c r="C23" s="36"/>
      <c r="D23" s="36">
        <v>3020</v>
      </c>
      <c r="E23" s="40" t="s">
        <v>293</v>
      </c>
      <c r="F23" s="11">
        <v>5600</v>
      </c>
      <c r="G23" s="78">
        <v>5207</v>
      </c>
      <c r="H23" s="60">
        <f t="shared" si="0"/>
        <v>0.9298214285714286</v>
      </c>
    </row>
    <row r="24" spans="1:8" s="8" customFormat="1" ht="18" customHeight="1">
      <c r="A24" s="14"/>
      <c r="B24" s="14"/>
      <c r="C24" s="36"/>
      <c r="D24" s="36">
        <v>4010</v>
      </c>
      <c r="E24" s="40" t="s">
        <v>295</v>
      </c>
      <c r="F24" s="11">
        <v>454862</v>
      </c>
      <c r="G24" s="78">
        <v>454843</v>
      </c>
      <c r="H24" s="60">
        <f aca="true" t="shared" si="1" ref="H24:H50">G24/F24</f>
        <v>0.9999582290892622</v>
      </c>
    </row>
    <row r="25" spans="1:8" s="8" customFormat="1" ht="18" customHeight="1">
      <c r="A25" s="14"/>
      <c r="B25" s="14"/>
      <c r="C25" s="36"/>
      <c r="D25" s="36">
        <v>4040</v>
      </c>
      <c r="E25" s="40" t="s">
        <v>294</v>
      </c>
      <c r="F25" s="11">
        <v>24586</v>
      </c>
      <c r="G25" s="78">
        <v>24585.13</v>
      </c>
      <c r="H25" s="60">
        <f t="shared" si="1"/>
        <v>0.9999646140079721</v>
      </c>
    </row>
    <row r="26" spans="1:8" s="8" customFormat="1" ht="18" customHeight="1">
      <c r="A26" s="14"/>
      <c r="B26" s="14"/>
      <c r="C26" s="36"/>
      <c r="D26" s="36">
        <v>4110</v>
      </c>
      <c r="E26" s="40" t="s">
        <v>296</v>
      </c>
      <c r="F26" s="11">
        <v>69047</v>
      </c>
      <c r="G26" s="78">
        <v>68943.36</v>
      </c>
      <c r="H26" s="60">
        <f t="shared" si="1"/>
        <v>0.9984989934392515</v>
      </c>
    </row>
    <row r="27" spans="1:8" s="8" customFormat="1" ht="18" customHeight="1">
      <c r="A27" s="14"/>
      <c r="B27" s="14"/>
      <c r="C27" s="36"/>
      <c r="D27" s="36">
        <v>4120</v>
      </c>
      <c r="E27" s="40" t="s">
        <v>297</v>
      </c>
      <c r="F27" s="11">
        <v>10219</v>
      </c>
      <c r="G27" s="78">
        <v>10154.87</v>
      </c>
      <c r="H27" s="60">
        <f t="shared" si="1"/>
        <v>0.9937244348762111</v>
      </c>
    </row>
    <row r="28" spans="1:8" s="8" customFormat="1" ht="18" customHeight="1">
      <c r="A28" s="14"/>
      <c r="B28" s="14"/>
      <c r="C28" s="36"/>
      <c r="D28" s="36">
        <v>4170</v>
      </c>
      <c r="E28" s="40" t="s">
        <v>298</v>
      </c>
      <c r="F28" s="11">
        <v>12500</v>
      </c>
      <c r="G28" s="78">
        <v>12500</v>
      </c>
      <c r="H28" s="60">
        <f t="shared" si="1"/>
        <v>1</v>
      </c>
    </row>
    <row r="29" spans="1:8" s="8" customFormat="1" ht="18" customHeight="1">
      <c r="A29" s="14"/>
      <c r="B29" s="14"/>
      <c r="C29" s="36"/>
      <c r="D29" s="36">
        <v>4210</v>
      </c>
      <c r="E29" s="40" t="s">
        <v>299</v>
      </c>
      <c r="F29" s="11">
        <v>121643</v>
      </c>
      <c r="G29" s="78">
        <v>121642.99</v>
      </c>
      <c r="H29" s="60">
        <f t="shared" si="1"/>
        <v>0.9999999177922281</v>
      </c>
    </row>
    <row r="30" spans="1:8" s="8" customFormat="1" ht="18" customHeight="1">
      <c r="A30" s="14"/>
      <c r="B30" s="14"/>
      <c r="C30" s="36"/>
      <c r="D30" s="36">
        <v>4260</v>
      </c>
      <c r="E30" s="40" t="s">
        <v>302</v>
      </c>
      <c r="F30" s="11">
        <v>23000</v>
      </c>
      <c r="G30" s="78">
        <v>22954</v>
      </c>
      <c r="H30" s="60">
        <f t="shared" si="1"/>
        <v>0.998</v>
      </c>
    </row>
    <row r="31" spans="1:8" s="8" customFormat="1" ht="18" customHeight="1">
      <c r="A31" s="14"/>
      <c r="B31" s="14"/>
      <c r="C31" s="36"/>
      <c r="D31" s="36">
        <v>4270</v>
      </c>
      <c r="E31" s="40" t="s">
        <v>303</v>
      </c>
      <c r="F31" s="11">
        <v>1840315</v>
      </c>
      <c r="G31" s="78">
        <v>1839782.45</v>
      </c>
      <c r="H31" s="60">
        <f t="shared" si="1"/>
        <v>0.9997106201927387</v>
      </c>
    </row>
    <row r="32" spans="1:8" s="8" customFormat="1" ht="18" customHeight="1">
      <c r="A32" s="14"/>
      <c r="B32" s="14"/>
      <c r="C32" s="36"/>
      <c r="D32" s="36">
        <v>4280</v>
      </c>
      <c r="E32" s="40" t="s">
        <v>304</v>
      </c>
      <c r="F32" s="11">
        <v>35</v>
      </c>
      <c r="G32" s="78">
        <v>35</v>
      </c>
      <c r="H32" s="60">
        <f t="shared" si="1"/>
        <v>1</v>
      </c>
    </row>
    <row r="33" spans="1:8" s="8" customFormat="1" ht="18" customHeight="1">
      <c r="A33" s="14"/>
      <c r="B33" s="14"/>
      <c r="C33" s="36"/>
      <c r="D33" s="36">
        <v>4300</v>
      </c>
      <c r="E33" s="40" t="s">
        <v>290</v>
      </c>
      <c r="F33" s="11">
        <v>1168096</v>
      </c>
      <c r="G33" s="78">
        <v>1168077.85</v>
      </c>
      <c r="H33" s="60">
        <f t="shared" si="1"/>
        <v>0.9999844618935431</v>
      </c>
    </row>
    <row r="34" spans="1:8" s="8" customFormat="1" ht="18" customHeight="1">
      <c r="A34" s="14"/>
      <c r="B34" s="14"/>
      <c r="C34" s="36"/>
      <c r="D34" s="36">
        <v>4350</v>
      </c>
      <c r="E34" s="40" t="s">
        <v>305</v>
      </c>
      <c r="F34" s="11">
        <v>1634</v>
      </c>
      <c r="G34" s="78">
        <v>1633.56</v>
      </c>
      <c r="H34" s="60">
        <f t="shared" si="1"/>
        <v>0.9997307221542228</v>
      </c>
    </row>
    <row r="35" spans="1:8" s="8" customFormat="1" ht="18" customHeight="1">
      <c r="A35" s="14"/>
      <c r="B35" s="14"/>
      <c r="C35" s="36"/>
      <c r="D35" s="36">
        <v>4360</v>
      </c>
      <c r="E35" s="40" t="s">
        <v>306</v>
      </c>
      <c r="F35" s="11">
        <v>2985</v>
      </c>
      <c r="G35" s="78">
        <v>2979.36</v>
      </c>
      <c r="H35" s="60">
        <f t="shared" si="1"/>
        <v>0.9981105527638191</v>
      </c>
    </row>
    <row r="36" spans="1:8" s="8" customFormat="1" ht="18" customHeight="1">
      <c r="A36" s="14"/>
      <c r="B36" s="14"/>
      <c r="C36" s="36"/>
      <c r="D36" s="36">
        <v>4370</v>
      </c>
      <c r="E36" s="40" t="s">
        <v>307</v>
      </c>
      <c r="F36" s="11">
        <v>7400</v>
      </c>
      <c r="G36" s="78">
        <v>7264.28</v>
      </c>
      <c r="H36" s="60">
        <f t="shared" si="1"/>
        <v>0.9816594594594594</v>
      </c>
    </row>
    <row r="37" spans="1:8" s="8" customFormat="1" ht="18" customHeight="1">
      <c r="A37" s="14"/>
      <c r="B37" s="14"/>
      <c r="C37" s="36"/>
      <c r="D37" s="36">
        <v>4400</v>
      </c>
      <c r="E37" s="40" t="s">
        <v>308</v>
      </c>
      <c r="F37" s="11">
        <v>2134</v>
      </c>
      <c r="G37" s="78">
        <v>2133.24</v>
      </c>
      <c r="H37" s="60">
        <f t="shared" si="1"/>
        <v>0.9996438612933457</v>
      </c>
    </row>
    <row r="38" spans="1:8" s="8" customFormat="1" ht="18" customHeight="1">
      <c r="A38" s="14"/>
      <c r="B38" s="14"/>
      <c r="C38" s="36"/>
      <c r="D38" s="36">
        <v>4410</v>
      </c>
      <c r="E38" s="40" t="s">
        <v>309</v>
      </c>
      <c r="F38" s="11">
        <v>1000</v>
      </c>
      <c r="G38" s="78">
        <v>260.76</v>
      </c>
      <c r="H38" s="60">
        <f t="shared" si="1"/>
        <v>0.26076</v>
      </c>
    </row>
    <row r="39" spans="1:8" s="8" customFormat="1" ht="18" customHeight="1">
      <c r="A39" s="14"/>
      <c r="B39" s="14"/>
      <c r="C39" s="36"/>
      <c r="D39" s="36">
        <v>4430</v>
      </c>
      <c r="E39" s="40" t="s">
        <v>310</v>
      </c>
      <c r="F39" s="11">
        <v>7620</v>
      </c>
      <c r="G39" s="78">
        <v>7619.5</v>
      </c>
      <c r="H39" s="60">
        <f t="shared" si="1"/>
        <v>0.9999343832020997</v>
      </c>
    </row>
    <row r="40" spans="1:8" s="8" customFormat="1" ht="18" customHeight="1">
      <c r="A40" s="14"/>
      <c r="B40" s="14"/>
      <c r="C40" s="36"/>
      <c r="D40" s="36">
        <v>4440</v>
      </c>
      <c r="E40" s="40" t="s">
        <v>311</v>
      </c>
      <c r="F40" s="11">
        <v>9606</v>
      </c>
      <c r="G40" s="78">
        <v>9606</v>
      </c>
      <c r="H40" s="60">
        <f t="shared" si="1"/>
        <v>1</v>
      </c>
    </row>
    <row r="41" spans="1:8" s="8" customFormat="1" ht="18" customHeight="1">
      <c r="A41" s="14"/>
      <c r="B41" s="14"/>
      <c r="C41" s="36"/>
      <c r="D41" s="36">
        <v>4480</v>
      </c>
      <c r="E41" s="40" t="s">
        <v>312</v>
      </c>
      <c r="F41" s="11">
        <v>960</v>
      </c>
      <c r="G41" s="78">
        <v>959.28</v>
      </c>
      <c r="H41" s="60">
        <f t="shared" si="1"/>
        <v>0.99925</v>
      </c>
    </row>
    <row r="42" spans="1:8" s="8" customFormat="1" ht="18" customHeight="1">
      <c r="A42" s="14"/>
      <c r="B42" s="14"/>
      <c r="C42" s="36"/>
      <c r="D42" s="36">
        <v>4510</v>
      </c>
      <c r="E42" s="40" t="s">
        <v>313</v>
      </c>
      <c r="F42" s="11">
        <v>2621</v>
      </c>
      <c r="G42" s="78">
        <v>2620.03</v>
      </c>
      <c r="H42" s="60">
        <f t="shared" si="1"/>
        <v>0.999629912247234</v>
      </c>
    </row>
    <row r="43" spans="1:8" s="8" customFormat="1" ht="18" customHeight="1">
      <c r="A43" s="14"/>
      <c r="B43" s="14"/>
      <c r="C43" s="36"/>
      <c r="D43" s="36">
        <v>4610</v>
      </c>
      <c r="E43" s="40" t="s">
        <v>319</v>
      </c>
      <c r="F43" s="11">
        <v>4</v>
      </c>
      <c r="G43" s="78">
        <v>3.4</v>
      </c>
      <c r="H43" s="60">
        <f t="shared" si="1"/>
        <v>0.85</v>
      </c>
    </row>
    <row r="44" spans="1:8" s="8" customFormat="1" ht="18" customHeight="1">
      <c r="A44" s="14"/>
      <c r="B44" s="14"/>
      <c r="C44" s="36"/>
      <c r="D44" s="36">
        <v>4700</v>
      </c>
      <c r="E44" s="40" t="s">
        <v>314</v>
      </c>
      <c r="F44" s="11">
        <v>1860</v>
      </c>
      <c r="G44" s="78">
        <v>1860</v>
      </c>
      <c r="H44" s="60">
        <f t="shared" si="1"/>
        <v>1</v>
      </c>
    </row>
    <row r="45" spans="1:8" s="8" customFormat="1" ht="18" customHeight="1">
      <c r="A45" s="14"/>
      <c r="B45" s="14"/>
      <c r="C45" s="36"/>
      <c r="D45" s="36">
        <v>4740</v>
      </c>
      <c r="E45" s="40" t="s">
        <v>315</v>
      </c>
      <c r="F45" s="11">
        <v>1386</v>
      </c>
      <c r="G45" s="78">
        <v>1386</v>
      </c>
      <c r="H45" s="60">
        <f t="shared" si="1"/>
        <v>1</v>
      </c>
    </row>
    <row r="46" spans="1:8" s="8" customFormat="1" ht="18" customHeight="1">
      <c r="A46" s="14"/>
      <c r="B46" s="14"/>
      <c r="C46" s="36"/>
      <c r="D46" s="36">
        <v>4750</v>
      </c>
      <c r="E46" s="40" t="s">
        <v>316</v>
      </c>
      <c r="F46" s="11">
        <v>6000</v>
      </c>
      <c r="G46" s="78">
        <v>6000</v>
      </c>
      <c r="H46" s="60">
        <f t="shared" si="1"/>
        <v>1</v>
      </c>
    </row>
    <row r="47" spans="1:8" s="8" customFormat="1" ht="18" customHeight="1">
      <c r="A47" s="14"/>
      <c r="B47" s="14"/>
      <c r="C47" s="36"/>
      <c r="D47" s="36">
        <v>6050</v>
      </c>
      <c r="E47" s="40" t="s">
        <v>317</v>
      </c>
      <c r="F47" s="11">
        <v>8202892</v>
      </c>
      <c r="G47" s="78">
        <v>7818793.65</v>
      </c>
      <c r="H47" s="60">
        <f t="shared" si="1"/>
        <v>0.9531752520940177</v>
      </c>
    </row>
    <row r="48" spans="1:8" s="8" customFormat="1" ht="18" customHeight="1">
      <c r="A48" s="14"/>
      <c r="B48" s="14"/>
      <c r="C48" s="36"/>
      <c r="D48" s="36">
        <v>6057</v>
      </c>
      <c r="E48" s="40" t="s">
        <v>317</v>
      </c>
      <c r="F48" s="11">
        <v>2099015</v>
      </c>
      <c r="G48" s="78">
        <v>2090935.2</v>
      </c>
      <c r="H48" s="60">
        <f t="shared" si="1"/>
        <v>0.9961506706717198</v>
      </c>
    </row>
    <row r="49" spans="1:8" s="8" customFormat="1" ht="18" customHeight="1">
      <c r="A49" s="14"/>
      <c r="B49" s="14"/>
      <c r="C49" s="36"/>
      <c r="D49" s="36">
        <v>6059</v>
      </c>
      <c r="E49" s="40" t="s">
        <v>317</v>
      </c>
      <c r="F49" s="11">
        <v>1869801</v>
      </c>
      <c r="G49" s="78">
        <v>1868967.18</v>
      </c>
      <c r="H49" s="60">
        <f t="shared" si="1"/>
        <v>0.9995540594961709</v>
      </c>
    </row>
    <row r="50" spans="1:8" s="8" customFormat="1" ht="18" customHeight="1">
      <c r="A50" s="14"/>
      <c r="B50" s="14"/>
      <c r="C50" s="36"/>
      <c r="D50" s="36">
        <v>6060</v>
      </c>
      <c r="E50" s="40" t="s">
        <v>318</v>
      </c>
      <c r="F50" s="11">
        <v>6000</v>
      </c>
      <c r="G50" s="78">
        <v>6000</v>
      </c>
      <c r="H50" s="60">
        <f t="shared" si="1"/>
        <v>1</v>
      </c>
    </row>
    <row r="51" spans="1:8" s="8" customFormat="1" ht="51">
      <c r="A51" s="14"/>
      <c r="B51" s="14"/>
      <c r="C51" s="36"/>
      <c r="D51" s="43">
        <v>6300</v>
      </c>
      <c r="E51" s="111" t="s">
        <v>360</v>
      </c>
      <c r="F51" s="19">
        <v>1046459</v>
      </c>
      <c r="G51" s="144">
        <v>1002104.91</v>
      </c>
      <c r="H51" s="62">
        <f>G51/F51</f>
        <v>0.9576150713979239</v>
      </c>
    </row>
    <row r="52" spans="1:8" s="8" customFormat="1" ht="18" customHeight="1">
      <c r="A52" s="14"/>
      <c r="B52" s="14"/>
      <c r="C52" s="14">
        <v>60078</v>
      </c>
      <c r="D52" s="14"/>
      <c r="E52" s="9" t="s">
        <v>383</v>
      </c>
      <c r="F52" s="10">
        <f>F53</f>
        <v>6584040</v>
      </c>
      <c r="G52" s="145">
        <f>G53</f>
        <v>6584040</v>
      </c>
      <c r="H52" s="63">
        <f>G52/F52</f>
        <v>1</v>
      </c>
    </row>
    <row r="53" spans="1:8" s="8" customFormat="1" ht="15" customHeight="1">
      <c r="A53" s="102"/>
      <c r="B53" s="102"/>
      <c r="C53" s="68"/>
      <c r="D53" s="69">
        <v>4270</v>
      </c>
      <c r="E53" s="139" t="s">
        <v>303</v>
      </c>
      <c r="F53" s="18">
        <v>6584040</v>
      </c>
      <c r="G53" s="140">
        <v>6584040</v>
      </c>
      <c r="H53" s="59">
        <f>G53/F53</f>
        <v>1</v>
      </c>
    </row>
    <row r="54" spans="1:8" s="8" customFormat="1" ht="18" customHeight="1">
      <c r="A54" s="14" t="s">
        <v>13</v>
      </c>
      <c r="B54" s="14">
        <v>630</v>
      </c>
      <c r="C54" s="36"/>
      <c r="D54" s="36"/>
      <c r="E54" s="9" t="s">
        <v>216</v>
      </c>
      <c r="F54" s="10">
        <f>F55</f>
        <v>130183</v>
      </c>
      <c r="G54" s="128">
        <f>G55</f>
        <v>64079.82</v>
      </c>
      <c r="H54" s="63">
        <f>G54/F54</f>
        <v>0.49222878563253264</v>
      </c>
    </row>
    <row r="55" spans="1:8" s="8" customFormat="1" ht="18" customHeight="1">
      <c r="A55" s="14"/>
      <c r="B55" s="14"/>
      <c r="C55" s="14">
        <v>63095</v>
      </c>
      <c r="D55" s="14"/>
      <c r="E55" s="9" t="s">
        <v>58</v>
      </c>
      <c r="F55" s="10">
        <f>SUM(F56:F70)</f>
        <v>130183</v>
      </c>
      <c r="G55" s="10">
        <f>SUM(G56:G70)</f>
        <v>64079.82</v>
      </c>
      <c r="H55" s="63">
        <f>G55/F55</f>
        <v>0.49222878563253264</v>
      </c>
    </row>
    <row r="56" spans="1:8" s="8" customFormat="1" ht="18" customHeight="1">
      <c r="A56" s="14"/>
      <c r="B56" s="14"/>
      <c r="C56" s="14"/>
      <c r="D56" s="36">
        <v>4117</v>
      </c>
      <c r="E56" s="40" t="s">
        <v>296</v>
      </c>
      <c r="F56" s="37">
        <v>425</v>
      </c>
      <c r="G56" s="146">
        <v>128.35</v>
      </c>
      <c r="H56" s="60">
        <f aca="true" t="shared" si="2" ref="H56:H70">G56/F56</f>
        <v>0.302</v>
      </c>
    </row>
    <row r="57" spans="1:8" s="8" customFormat="1" ht="18" customHeight="1">
      <c r="A57" s="14"/>
      <c r="B57" s="14"/>
      <c r="C57" s="14"/>
      <c r="D57" s="36">
        <v>4119</v>
      </c>
      <c r="E57" s="40" t="s">
        <v>296</v>
      </c>
      <c r="F57" s="37">
        <v>75</v>
      </c>
      <c r="G57" s="146">
        <v>22</v>
      </c>
      <c r="H57" s="60">
        <f t="shared" si="2"/>
        <v>0.29333333333333333</v>
      </c>
    </row>
    <row r="58" spans="1:8" s="8" customFormat="1" ht="18" customHeight="1">
      <c r="A58" s="14"/>
      <c r="B58" s="14"/>
      <c r="C58" s="14"/>
      <c r="D58" s="36">
        <v>4127</v>
      </c>
      <c r="E58" s="40" t="s">
        <v>297</v>
      </c>
      <c r="F58" s="37">
        <v>85</v>
      </c>
      <c r="G58" s="146">
        <v>20.82</v>
      </c>
      <c r="H58" s="60">
        <f t="shared" si="2"/>
        <v>0.24494117647058825</v>
      </c>
    </row>
    <row r="59" spans="1:8" s="8" customFormat="1" ht="18" customHeight="1">
      <c r="A59" s="14"/>
      <c r="B59" s="14"/>
      <c r="C59" s="14"/>
      <c r="D59" s="36">
        <v>4129</v>
      </c>
      <c r="E59" s="40" t="s">
        <v>297</v>
      </c>
      <c r="F59" s="37">
        <v>15</v>
      </c>
      <c r="G59" s="146">
        <v>3.68</v>
      </c>
      <c r="H59" s="60">
        <f t="shared" si="2"/>
        <v>0.24533333333333335</v>
      </c>
    </row>
    <row r="60" spans="1:8" s="8" customFormat="1" ht="18" customHeight="1">
      <c r="A60" s="14"/>
      <c r="B60" s="14"/>
      <c r="C60" s="36"/>
      <c r="D60" s="36">
        <v>4177</v>
      </c>
      <c r="E60" s="40" t="s">
        <v>298</v>
      </c>
      <c r="F60" s="11">
        <v>10815</v>
      </c>
      <c r="G60" s="78">
        <v>7080</v>
      </c>
      <c r="H60" s="60">
        <f t="shared" si="2"/>
        <v>0.6546463245492372</v>
      </c>
    </row>
    <row r="61" spans="1:8" s="8" customFormat="1" ht="18" customHeight="1">
      <c r="A61" s="14"/>
      <c r="B61" s="14"/>
      <c r="C61" s="36"/>
      <c r="D61" s="36">
        <v>4179</v>
      </c>
      <c r="E61" s="40" t="s">
        <v>298</v>
      </c>
      <c r="F61" s="11">
        <v>2244</v>
      </c>
      <c r="G61" s="78">
        <v>1360</v>
      </c>
      <c r="H61" s="60">
        <f t="shared" si="2"/>
        <v>0.6060606060606061</v>
      </c>
    </row>
    <row r="62" spans="1:8" s="8" customFormat="1" ht="18" customHeight="1">
      <c r="A62" s="14"/>
      <c r="B62" s="14"/>
      <c r="C62" s="36"/>
      <c r="D62" s="36">
        <v>4217</v>
      </c>
      <c r="E62" s="40" t="s">
        <v>299</v>
      </c>
      <c r="F62" s="11">
        <v>8326</v>
      </c>
      <c r="G62" s="78">
        <v>4300.68</v>
      </c>
      <c r="H62" s="60">
        <f t="shared" si="2"/>
        <v>0.516536151813596</v>
      </c>
    </row>
    <row r="63" spans="1:8" s="8" customFormat="1" ht="18" customHeight="1">
      <c r="A63" s="14"/>
      <c r="B63" s="14"/>
      <c r="C63" s="36"/>
      <c r="D63" s="36">
        <v>4219</v>
      </c>
      <c r="E63" s="40" t="s">
        <v>299</v>
      </c>
      <c r="F63" s="11">
        <v>1484</v>
      </c>
      <c r="G63" s="78">
        <v>758.94</v>
      </c>
      <c r="H63" s="60">
        <f t="shared" si="2"/>
        <v>0.5114150943396227</v>
      </c>
    </row>
    <row r="64" spans="1:8" s="8" customFormat="1" ht="18" customHeight="1">
      <c r="A64" s="14"/>
      <c r="B64" s="14"/>
      <c r="C64" s="36"/>
      <c r="D64" s="36">
        <v>4300</v>
      </c>
      <c r="E64" s="40" t="s">
        <v>290</v>
      </c>
      <c r="F64" s="11">
        <v>5000</v>
      </c>
      <c r="G64" s="78">
        <v>0</v>
      </c>
      <c r="H64" s="60">
        <f t="shared" si="2"/>
        <v>0</v>
      </c>
    </row>
    <row r="65" spans="1:8" s="8" customFormat="1" ht="18" customHeight="1">
      <c r="A65" s="14"/>
      <c r="B65" s="14"/>
      <c r="C65" s="36"/>
      <c r="D65" s="36">
        <v>4307</v>
      </c>
      <c r="E65" s="40" t="s">
        <v>290</v>
      </c>
      <c r="F65" s="11">
        <v>82630</v>
      </c>
      <c r="G65" s="78">
        <v>39875.24</v>
      </c>
      <c r="H65" s="60">
        <f t="shared" si="2"/>
        <v>0.4825758199201258</v>
      </c>
    </row>
    <row r="66" spans="1:8" s="8" customFormat="1" ht="18" customHeight="1">
      <c r="A66" s="14"/>
      <c r="B66" s="14"/>
      <c r="C66" s="36"/>
      <c r="D66" s="36">
        <v>4309</v>
      </c>
      <c r="E66" s="40" t="s">
        <v>290</v>
      </c>
      <c r="F66" s="11">
        <v>17621</v>
      </c>
      <c r="G66" s="78">
        <v>9897</v>
      </c>
      <c r="H66" s="60">
        <f t="shared" si="2"/>
        <v>0.5616593836899154</v>
      </c>
    </row>
    <row r="67" spans="1:8" s="8" customFormat="1" ht="18" customHeight="1">
      <c r="A67" s="14"/>
      <c r="B67" s="14"/>
      <c r="C67" s="36"/>
      <c r="D67" s="36">
        <v>4437</v>
      </c>
      <c r="E67" s="40" t="s">
        <v>310</v>
      </c>
      <c r="F67" s="11">
        <v>1165</v>
      </c>
      <c r="G67" s="78">
        <v>538.14</v>
      </c>
      <c r="H67" s="60">
        <f t="shared" si="2"/>
        <v>0.4619227467811159</v>
      </c>
    </row>
    <row r="68" spans="1:8" s="8" customFormat="1" ht="18" customHeight="1">
      <c r="A68" s="14"/>
      <c r="B68" s="14"/>
      <c r="C68" s="36"/>
      <c r="D68" s="36">
        <v>4439</v>
      </c>
      <c r="E68" s="40" t="s">
        <v>310</v>
      </c>
      <c r="F68" s="11">
        <v>215</v>
      </c>
      <c r="G68" s="78">
        <v>94.97</v>
      </c>
      <c r="H68" s="60">
        <f t="shared" si="2"/>
        <v>0.44172093023255815</v>
      </c>
    </row>
    <row r="69" spans="1:8" s="8" customFormat="1" ht="18" customHeight="1">
      <c r="A69" s="14"/>
      <c r="B69" s="14"/>
      <c r="C69" s="36"/>
      <c r="D69" s="36">
        <v>4757</v>
      </c>
      <c r="E69" s="40" t="s">
        <v>316</v>
      </c>
      <c r="F69" s="11">
        <v>63</v>
      </c>
      <c r="G69" s="32">
        <v>0</v>
      </c>
      <c r="H69" s="60">
        <f t="shared" si="2"/>
        <v>0</v>
      </c>
    </row>
    <row r="70" spans="1:8" s="8" customFormat="1" ht="18" customHeight="1">
      <c r="A70" s="102"/>
      <c r="B70" s="102"/>
      <c r="C70" s="68"/>
      <c r="D70" s="68">
        <v>4759</v>
      </c>
      <c r="E70" s="70" t="s">
        <v>316</v>
      </c>
      <c r="F70" s="12">
        <v>20</v>
      </c>
      <c r="G70" s="127">
        <v>0</v>
      </c>
      <c r="H70" s="61">
        <f t="shared" si="2"/>
        <v>0</v>
      </c>
    </row>
    <row r="71" spans="1:8" s="8" customFormat="1" ht="18" customHeight="1">
      <c r="A71" s="14" t="s">
        <v>14</v>
      </c>
      <c r="B71" s="14">
        <v>700</v>
      </c>
      <c r="C71" s="14"/>
      <c r="D71" s="14"/>
      <c r="E71" s="9" t="s">
        <v>46</v>
      </c>
      <c r="F71" s="10">
        <f>SUM(F72)</f>
        <v>756867</v>
      </c>
      <c r="G71" s="128">
        <f>SUM(G72)</f>
        <v>710960.7300000001</v>
      </c>
      <c r="H71" s="63">
        <f>G71/F71</f>
        <v>0.9393469790597293</v>
      </c>
    </row>
    <row r="72" spans="1:8" ht="25.5">
      <c r="A72" s="2"/>
      <c r="B72" s="14"/>
      <c r="C72" s="14">
        <v>70005</v>
      </c>
      <c r="D72" s="14"/>
      <c r="E72" s="9" t="s">
        <v>47</v>
      </c>
      <c r="F72" s="10">
        <f>SUM(F73:F81)</f>
        <v>756867</v>
      </c>
      <c r="G72" s="10">
        <f>SUM(G73:G81)</f>
        <v>710960.7300000001</v>
      </c>
      <c r="H72" s="63">
        <f>G72/F72</f>
        <v>0.9393469790597293</v>
      </c>
    </row>
    <row r="73" spans="1:8" ht="12.75">
      <c r="A73" s="2"/>
      <c r="B73" s="36"/>
      <c r="C73" s="36"/>
      <c r="D73" s="36">
        <v>4240</v>
      </c>
      <c r="E73" s="40" t="s">
        <v>333</v>
      </c>
      <c r="F73" s="37">
        <v>328</v>
      </c>
      <c r="G73" s="146">
        <v>327.68</v>
      </c>
      <c r="H73" s="60">
        <f aca="true" t="shared" si="3" ref="H73:H81">G73/F73</f>
        <v>0.9990243902439024</v>
      </c>
    </row>
    <row r="74" spans="1:8" ht="18" customHeight="1">
      <c r="A74" s="2"/>
      <c r="B74" s="2"/>
      <c r="C74" s="2"/>
      <c r="D74" s="2">
        <v>4260</v>
      </c>
      <c r="E74" s="3" t="s">
        <v>302</v>
      </c>
      <c r="F74" s="11">
        <v>262729</v>
      </c>
      <c r="G74" s="78">
        <v>234262.76</v>
      </c>
      <c r="H74" s="60">
        <f t="shared" si="3"/>
        <v>0.891651701943828</v>
      </c>
    </row>
    <row r="75" spans="1:8" ht="18" customHeight="1">
      <c r="A75" s="2"/>
      <c r="B75" s="2"/>
      <c r="C75" s="2"/>
      <c r="D75" s="2">
        <v>4270</v>
      </c>
      <c r="E75" s="3" t="s">
        <v>303</v>
      </c>
      <c r="F75" s="11">
        <v>18014</v>
      </c>
      <c r="G75" s="78">
        <v>15402.23</v>
      </c>
      <c r="H75" s="60">
        <f t="shared" si="3"/>
        <v>0.8550144332186077</v>
      </c>
    </row>
    <row r="76" spans="1:8" ht="18" customHeight="1">
      <c r="A76" s="2"/>
      <c r="B76" s="2"/>
      <c r="C76" s="2"/>
      <c r="D76" s="2">
        <v>4300</v>
      </c>
      <c r="E76" s="3" t="s">
        <v>290</v>
      </c>
      <c r="F76" s="11">
        <v>238816</v>
      </c>
      <c r="G76" s="78">
        <v>237549.12</v>
      </c>
      <c r="H76" s="60">
        <f t="shared" si="3"/>
        <v>0.9946951628031623</v>
      </c>
    </row>
    <row r="77" spans="1:8" ht="25.5">
      <c r="A77" s="2"/>
      <c r="B77" s="2"/>
      <c r="C77" s="2"/>
      <c r="D77" s="17">
        <v>4390</v>
      </c>
      <c r="E77" s="112" t="s">
        <v>361</v>
      </c>
      <c r="F77" s="19">
        <v>111578</v>
      </c>
      <c r="G77" s="141">
        <v>100534.64</v>
      </c>
      <c r="H77" s="62">
        <f t="shared" si="3"/>
        <v>0.9010256502177849</v>
      </c>
    </row>
    <row r="78" spans="1:8" ht="18" customHeight="1">
      <c r="A78" s="2"/>
      <c r="B78" s="2"/>
      <c r="C78" s="2"/>
      <c r="D78" s="2">
        <v>4430</v>
      </c>
      <c r="E78" s="3" t="s">
        <v>310</v>
      </c>
      <c r="F78" s="11">
        <v>1000</v>
      </c>
      <c r="G78" s="78">
        <v>790</v>
      </c>
      <c r="H78" s="60">
        <f t="shared" si="3"/>
        <v>0.79</v>
      </c>
    </row>
    <row r="79" spans="1:8" ht="18" customHeight="1">
      <c r="A79" s="2"/>
      <c r="B79" s="2"/>
      <c r="C79" s="2"/>
      <c r="D79" s="2">
        <v>4480</v>
      </c>
      <c r="E79" s="3" t="s">
        <v>312</v>
      </c>
      <c r="F79" s="11">
        <v>119721</v>
      </c>
      <c r="G79" s="78">
        <v>118224</v>
      </c>
      <c r="H79" s="60">
        <f t="shared" si="3"/>
        <v>0.9874959280326759</v>
      </c>
    </row>
    <row r="80" spans="1:8" ht="18" customHeight="1">
      <c r="A80" s="2"/>
      <c r="B80" s="2"/>
      <c r="C80" s="2"/>
      <c r="D80" s="2">
        <v>4610</v>
      </c>
      <c r="E80" s="3" t="s">
        <v>319</v>
      </c>
      <c r="F80" s="11">
        <v>3531</v>
      </c>
      <c r="G80" s="78">
        <v>2720.3</v>
      </c>
      <c r="H80" s="60">
        <f t="shared" si="3"/>
        <v>0.7704049844236761</v>
      </c>
    </row>
    <row r="81" spans="1:8" ht="18" customHeight="1">
      <c r="A81" s="15"/>
      <c r="B81" s="15"/>
      <c r="C81" s="15"/>
      <c r="D81" s="15">
        <v>4700</v>
      </c>
      <c r="E81" s="6" t="s">
        <v>314</v>
      </c>
      <c r="F81" s="12">
        <v>1150</v>
      </c>
      <c r="G81" s="127">
        <v>1150</v>
      </c>
      <c r="H81" s="61">
        <f t="shared" si="3"/>
        <v>1</v>
      </c>
    </row>
    <row r="82" spans="1:8" s="8" customFormat="1" ht="18" customHeight="1">
      <c r="A82" s="14" t="s">
        <v>15</v>
      </c>
      <c r="B82" s="14">
        <v>710</v>
      </c>
      <c r="C82" s="14"/>
      <c r="D82" s="14"/>
      <c r="E82" s="9" t="s">
        <v>48</v>
      </c>
      <c r="F82" s="10">
        <f>F83+F89+F91+F93+F107</f>
        <v>873707</v>
      </c>
      <c r="G82" s="10">
        <f>G83+G89+G91+G93+G107</f>
        <v>873337.67</v>
      </c>
      <c r="H82" s="63">
        <f aca="true" t="shared" si="4" ref="H82:H93">G82/F82</f>
        <v>0.9995772839178352</v>
      </c>
    </row>
    <row r="83" spans="1:8" ht="30.75" customHeight="1">
      <c r="A83" s="2"/>
      <c r="B83" s="2"/>
      <c r="C83" s="23">
        <v>71012</v>
      </c>
      <c r="D83" s="23"/>
      <c r="E83" s="9" t="s">
        <v>49</v>
      </c>
      <c r="F83" s="27">
        <f>SUM(F84:F88)</f>
        <v>373357</v>
      </c>
      <c r="G83" s="27">
        <f>SUM(G84:G88)</f>
        <v>372989.88</v>
      </c>
      <c r="H83" s="65">
        <f t="shared" si="4"/>
        <v>0.9990167051910103</v>
      </c>
    </row>
    <row r="84" spans="1:8" ht="18" customHeight="1">
      <c r="A84" s="2"/>
      <c r="B84" s="2"/>
      <c r="C84" s="17"/>
      <c r="D84" s="17">
        <v>4010</v>
      </c>
      <c r="E84" s="3" t="s">
        <v>295</v>
      </c>
      <c r="F84" s="11">
        <v>297469</v>
      </c>
      <c r="G84" s="78">
        <v>297256.48</v>
      </c>
      <c r="H84" s="62">
        <f t="shared" si="4"/>
        <v>0.9992855726142892</v>
      </c>
    </row>
    <row r="85" spans="1:8" ht="18" customHeight="1">
      <c r="A85" s="2"/>
      <c r="B85" s="2"/>
      <c r="C85" s="17"/>
      <c r="D85" s="17">
        <v>4040</v>
      </c>
      <c r="E85" s="3" t="s">
        <v>294</v>
      </c>
      <c r="F85" s="11">
        <v>17795</v>
      </c>
      <c r="G85" s="78">
        <v>17794.7</v>
      </c>
      <c r="H85" s="62">
        <f t="shared" si="4"/>
        <v>0.9999831413318349</v>
      </c>
    </row>
    <row r="86" spans="1:8" ht="18" customHeight="1">
      <c r="A86" s="2"/>
      <c r="B86" s="2"/>
      <c r="C86" s="17"/>
      <c r="D86" s="17">
        <v>4110</v>
      </c>
      <c r="E86" s="3" t="s">
        <v>296</v>
      </c>
      <c r="F86" s="11">
        <v>44698</v>
      </c>
      <c r="G86" s="78">
        <v>44565.87</v>
      </c>
      <c r="H86" s="62">
        <f t="shared" si="4"/>
        <v>0.9970439393261444</v>
      </c>
    </row>
    <row r="87" spans="1:8" ht="18" customHeight="1">
      <c r="A87" s="2"/>
      <c r="B87" s="2"/>
      <c r="C87" s="17"/>
      <c r="D87" s="17">
        <v>4120</v>
      </c>
      <c r="E87" s="3" t="s">
        <v>297</v>
      </c>
      <c r="F87" s="11">
        <v>6304</v>
      </c>
      <c r="G87" s="78">
        <v>6281.83</v>
      </c>
      <c r="H87" s="62">
        <f t="shared" si="4"/>
        <v>0.9964831852791878</v>
      </c>
    </row>
    <row r="88" spans="1:8" ht="18" customHeight="1">
      <c r="A88" s="2"/>
      <c r="B88" s="2"/>
      <c r="C88" s="17"/>
      <c r="D88" s="17">
        <v>4440</v>
      </c>
      <c r="E88" s="3" t="s">
        <v>311</v>
      </c>
      <c r="F88" s="11">
        <v>7091</v>
      </c>
      <c r="G88" s="78">
        <v>7091</v>
      </c>
      <c r="H88" s="62">
        <f t="shared" si="4"/>
        <v>1</v>
      </c>
    </row>
    <row r="89" spans="1:8" ht="30.75" customHeight="1">
      <c r="A89" s="2"/>
      <c r="B89" s="2"/>
      <c r="C89" s="23">
        <v>71013</v>
      </c>
      <c r="D89" s="23"/>
      <c r="E89" s="9" t="s">
        <v>55</v>
      </c>
      <c r="F89" s="27">
        <f>F90</f>
        <v>130000</v>
      </c>
      <c r="G89" s="129">
        <f>G90</f>
        <v>130000</v>
      </c>
      <c r="H89" s="65">
        <f t="shared" si="4"/>
        <v>1</v>
      </c>
    </row>
    <row r="90" spans="1:8" ht="18" customHeight="1">
      <c r="A90" s="2"/>
      <c r="B90" s="2"/>
      <c r="C90" s="17"/>
      <c r="D90" s="17">
        <v>4300</v>
      </c>
      <c r="E90" s="3" t="s">
        <v>290</v>
      </c>
      <c r="F90" s="11">
        <v>130000</v>
      </c>
      <c r="G90" s="78">
        <v>130000</v>
      </c>
      <c r="H90" s="65">
        <f t="shared" si="4"/>
        <v>1</v>
      </c>
    </row>
    <row r="91" spans="1:8" ht="25.5">
      <c r="A91" s="2"/>
      <c r="B91" s="2"/>
      <c r="C91" s="14">
        <v>71014</v>
      </c>
      <c r="D91" s="14"/>
      <c r="E91" s="9" t="s">
        <v>50</v>
      </c>
      <c r="F91" s="10">
        <f>F92</f>
        <v>20000</v>
      </c>
      <c r="G91" s="128">
        <f>G92</f>
        <v>20000</v>
      </c>
      <c r="H91" s="63">
        <f t="shared" si="4"/>
        <v>1</v>
      </c>
    </row>
    <row r="92" spans="1:8" ht="18" customHeight="1">
      <c r="A92" s="2"/>
      <c r="B92" s="2"/>
      <c r="C92" s="2"/>
      <c r="D92" s="2">
        <v>4300</v>
      </c>
      <c r="E92" s="3" t="s">
        <v>290</v>
      </c>
      <c r="F92" s="11">
        <v>20000</v>
      </c>
      <c r="G92" s="78">
        <v>20000</v>
      </c>
      <c r="H92" s="63">
        <f t="shared" si="4"/>
        <v>1</v>
      </c>
    </row>
    <row r="93" spans="1:8" ht="18" customHeight="1">
      <c r="A93" s="2"/>
      <c r="B93" s="2"/>
      <c r="C93" s="14">
        <v>71015</v>
      </c>
      <c r="D93" s="14"/>
      <c r="E93" s="9" t="s">
        <v>51</v>
      </c>
      <c r="F93" s="10">
        <f>SUM(F94:F106)</f>
        <v>349000</v>
      </c>
      <c r="G93" s="10">
        <f>SUM(G94:G106)</f>
        <v>348997.79000000004</v>
      </c>
      <c r="H93" s="63">
        <f t="shared" si="4"/>
        <v>0.9999936676217767</v>
      </c>
    </row>
    <row r="94" spans="1:8" ht="18" customHeight="1">
      <c r="A94" s="2"/>
      <c r="B94" s="2"/>
      <c r="C94" s="14"/>
      <c r="D94" s="36">
        <v>3020</v>
      </c>
      <c r="E94" s="40" t="s">
        <v>293</v>
      </c>
      <c r="F94" s="37">
        <v>440</v>
      </c>
      <c r="G94" s="146">
        <v>440</v>
      </c>
      <c r="H94" s="60">
        <f aca="true" t="shared" si="5" ref="H94:H108">G94/F94</f>
        <v>1</v>
      </c>
    </row>
    <row r="95" spans="1:8" ht="18" customHeight="1">
      <c r="A95" s="2"/>
      <c r="B95" s="2"/>
      <c r="C95" s="2"/>
      <c r="D95" s="2">
        <v>4010</v>
      </c>
      <c r="E95" s="3" t="s">
        <v>295</v>
      </c>
      <c r="F95" s="11">
        <v>250000</v>
      </c>
      <c r="G95" s="78">
        <v>249999.92</v>
      </c>
      <c r="H95" s="60">
        <f t="shared" si="5"/>
        <v>0.9999996800000001</v>
      </c>
    </row>
    <row r="96" spans="1:8" ht="18" customHeight="1">
      <c r="A96" s="2"/>
      <c r="B96" s="2"/>
      <c r="C96" s="2"/>
      <c r="D96" s="2">
        <v>4040</v>
      </c>
      <c r="E96" s="3" t="s">
        <v>294</v>
      </c>
      <c r="F96" s="11">
        <v>19484</v>
      </c>
      <c r="G96" s="78">
        <v>19483.6</v>
      </c>
      <c r="H96" s="60">
        <f t="shared" si="5"/>
        <v>0.9999794703346335</v>
      </c>
    </row>
    <row r="97" spans="1:8" ht="18" customHeight="1">
      <c r="A97" s="2"/>
      <c r="B97" s="2"/>
      <c r="C97" s="2"/>
      <c r="D97" s="2">
        <v>4110</v>
      </c>
      <c r="E97" s="3" t="s">
        <v>296</v>
      </c>
      <c r="F97" s="11">
        <v>42207</v>
      </c>
      <c r="G97" s="78">
        <v>42206.89</v>
      </c>
      <c r="H97" s="60">
        <f t="shared" si="5"/>
        <v>0.9999973937972374</v>
      </c>
    </row>
    <row r="98" spans="1:8" ht="18" customHeight="1">
      <c r="A98" s="2"/>
      <c r="B98" s="2"/>
      <c r="C98" s="2"/>
      <c r="D98" s="2">
        <v>4120</v>
      </c>
      <c r="E98" s="3" t="s">
        <v>297</v>
      </c>
      <c r="F98" s="11">
        <v>5375</v>
      </c>
      <c r="G98" s="78">
        <v>5374.33</v>
      </c>
      <c r="H98" s="60">
        <f t="shared" si="5"/>
        <v>0.9998753488372093</v>
      </c>
    </row>
    <row r="99" spans="1:8" ht="18" customHeight="1">
      <c r="A99" s="2"/>
      <c r="B99" s="2"/>
      <c r="C99" s="2"/>
      <c r="D99" s="2">
        <v>4210</v>
      </c>
      <c r="E99" s="3" t="s">
        <v>299</v>
      </c>
      <c r="F99" s="11">
        <v>16473</v>
      </c>
      <c r="G99" s="78">
        <v>16472.05</v>
      </c>
      <c r="H99" s="60">
        <f t="shared" si="5"/>
        <v>0.9999423298731257</v>
      </c>
    </row>
    <row r="100" spans="1:8" ht="18" customHeight="1">
      <c r="A100" s="2"/>
      <c r="B100" s="2"/>
      <c r="C100" s="2"/>
      <c r="D100" s="2">
        <v>4280</v>
      </c>
      <c r="E100" s="3" t="s">
        <v>304</v>
      </c>
      <c r="F100" s="11">
        <v>105</v>
      </c>
      <c r="G100" s="78">
        <v>105</v>
      </c>
      <c r="H100" s="60">
        <f t="shared" si="5"/>
        <v>1</v>
      </c>
    </row>
    <row r="101" spans="1:8" ht="18" customHeight="1">
      <c r="A101" s="2"/>
      <c r="B101" s="2"/>
      <c r="C101" s="2"/>
      <c r="D101" s="2">
        <v>4300</v>
      </c>
      <c r="E101" s="3" t="s">
        <v>290</v>
      </c>
      <c r="F101" s="11">
        <v>587</v>
      </c>
      <c r="G101" s="78">
        <v>587</v>
      </c>
      <c r="H101" s="60">
        <f t="shared" si="5"/>
        <v>1</v>
      </c>
    </row>
    <row r="102" spans="1:8" ht="18" customHeight="1">
      <c r="A102" s="2"/>
      <c r="B102" s="2"/>
      <c r="C102" s="2"/>
      <c r="D102" s="2">
        <v>4350</v>
      </c>
      <c r="E102" s="3" t="s">
        <v>305</v>
      </c>
      <c r="F102" s="11">
        <v>1188</v>
      </c>
      <c r="G102" s="78">
        <v>1188</v>
      </c>
      <c r="H102" s="60">
        <f t="shared" si="5"/>
        <v>1</v>
      </c>
    </row>
    <row r="103" spans="1:8" ht="18" customHeight="1">
      <c r="A103" s="2"/>
      <c r="B103" s="2"/>
      <c r="C103" s="2"/>
      <c r="D103" s="2">
        <v>4370</v>
      </c>
      <c r="E103" s="3" t="s">
        <v>307</v>
      </c>
      <c r="F103" s="11">
        <v>2062</v>
      </c>
      <c r="G103" s="78">
        <v>2062</v>
      </c>
      <c r="H103" s="60">
        <f t="shared" si="5"/>
        <v>1</v>
      </c>
    </row>
    <row r="104" spans="1:8" ht="18" customHeight="1">
      <c r="A104" s="2"/>
      <c r="B104" s="2"/>
      <c r="C104" s="2"/>
      <c r="D104" s="2">
        <v>4410</v>
      </c>
      <c r="E104" s="3" t="s">
        <v>309</v>
      </c>
      <c r="F104" s="11">
        <v>2678</v>
      </c>
      <c r="G104" s="78">
        <v>2678</v>
      </c>
      <c r="H104" s="60">
        <f t="shared" si="5"/>
        <v>1</v>
      </c>
    </row>
    <row r="105" spans="1:8" ht="18" customHeight="1">
      <c r="A105" s="2"/>
      <c r="B105" s="2"/>
      <c r="C105" s="2"/>
      <c r="D105" s="2">
        <v>4430</v>
      </c>
      <c r="E105" s="3" t="s">
        <v>310</v>
      </c>
      <c r="F105" s="11">
        <v>2638</v>
      </c>
      <c r="G105" s="78">
        <v>2638</v>
      </c>
      <c r="H105" s="60">
        <f t="shared" si="5"/>
        <v>1</v>
      </c>
    </row>
    <row r="106" spans="1:8" ht="18" customHeight="1">
      <c r="A106" s="2"/>
      <c r="B106" s="2"/>
      <c r="C106" s="2"/>
      <c r="D106" s="2">
        <v>4440</v>
      </c>
      <c r="E106" s="3" t="s">
        <v>311</v>
      </c>
      <c r="F106" s="11">
        <v>5763</v>
      </c>
      <c r="G106" s="32">
        <v>5763</v>
      </c>
      <c r="H106" s="60">
        <f t="shared" si="5"/>
        <v>1</v>
      </c>
    </row>
    <row r="107" spans="1:8" ht="18" customHeight="1">
      <c r="A107" s="2"/>
      <c r="B107" s="2"/>
      <c r="C107" s="14">
        <v>71078</v>
      </c>
      <c r="D107" s="14"/>
      <c r="E107" s="9" t="s">
        <v>383</v>
      </c>
      <c r="F107" s="10">
        <f>F108</f>
        <v>1350</v>
      </c>
      <c r="G107" s="44">
        <f>G108</f>
        <v>1350</v>
      </c>
      <c r="H107" s="63">
        <f t="shared" si="5"/>
        <v>1</v>
      </c>
    </row>
    <row r="108" spans="1:8" ht="18" customHeight="1">
      <c r="A108" s="15"/>
      <c r="B108" s="15"/>
      <c r="C108" s="15"/>
      <c r="D108" s="15">
        <v>4210</v>
      </c>
      <c r="E108" s="6" t="s">
        <v>299</v>
      </c>
      <c r="F108" s="12">
        <v>1350</v>
      </c>
      <c r="G108" s="127">
        <v>1350</v>
      </c>
      <c r="H108" s="61">
        <f t="shared" si="5"/>
        <v>1</v>
      </c>
    </row>
    <row r="109" spans="1:8" s="8" customFormat="1" ht="18" customHeight="1">
      <c r="A109" s="14" t="s">
        <v>16</v>
      </c>
      <c r="B109" s="14">
        <v>750</v>
      </c>
      <c r="C109" s="14"/>
      <c r="D109" s="14"/>
      <c r="E109" s="9" t="s">
        <v>52</v>
      </c>
      <c r="F109" s="10">
        <f>F110+F117+F133+F172+F184</f>
        <v>9740994</v>
      </c>
      <c r="G109" s="10">
        <f>G110+G117+G133+G172+G184</f>
        <v>8796761.34</v>
      </c>
      <c r="H109" s="63">
        <f>G109/F109</f>
        <v>0.9030660875060594</v>
      </c>
    </row>
    <row r="110" spans="1:8" ht="18" customHeight="1">
      <c r="A110" s="2"/>
      <c r="B110" s="2"/>
      <c r="C110" s="14">
        <v>75011</v>
      </c>
      <c r="D110" s="14"/>
      <c r="E110" s="9" t="s">
        <v>53</v>
      </c>
      <c r="F110" s="10">
        <f>F111+F112+F113+F114+F115+F116</f>
        <v>247563</v>
      </c>
      <c r="G110" s="10">
        <f>G111+G112+G113+G114+G115+G116</f>
        <v>247317.85</v>
      </c>
      <c r="H110" s="63">
        <f>G110/F110</f>
        <v>0.9990097470138914</v>
      </c>
    </row>
    <row r="111" spans="1:8" ht="18" customHeight="1">
      <c r="A111" s="2"/>
      <c r="B111" s="2"/>
      <c r="C111" s="2"/>
      <c r="D111" s="2">
        <v>4010</v>
      </c>
      <c r="E111" s="3" t="s">
        <v>295</v>
      </c>
      <c r="F111" s="11">
        <v>171419</v>
      </c>
      <c r="G111" s="78">
        <v>171173.85</v>
      </c>
      <c r="H111" s="60">
        <f aca="true" t="shared" si="6" ref="H111:H116">G111/F111</f>
        <v>0.9985698784848821</v>
      </c>
    </row>
    <row r="112" spans="1:8" ht="18" customHeight="1">
      <c r="A112" s="2"/>
      <c r="B112" s="2"/>
      <c r="C112" s="2"/>
      <c r="D112" s="2">
        <v>4040</v>
      </c>
      <c r="E112" s="3" t="s">
        <v>294</v>
      </c>
      <c r="F112" s="11">
        <v>9236</v>
      </c>
      <c r="G112" s="78">
        <v>9236</v>
      </c>
      <c r="H112" s="60">
        <f t="shared" si="6"/>
        <v>1</v>
      </c>
    </row>
    <row r="113" spans="1:8" ht="18" customHeight="1">
      <c r="A113" s="2"/>
      <c r="B113" s="2"/>
      <c r="C113" s="2"/>
      <c r="D113" s="2">
        <v>4110</v>
      </c>
      <c r="E113" s="3" t="s">
        <v>296</v>
      </c>
      <c r="F113" s="11">
        <v>31744</v>
      </c>
      <c r="G113" s="78">
        <v>31744</v>
      </c>
      <c r="H113" s="60">
        <f t="shared" si="6"/>
        <v>1</v>
      </c>
    </row>
    <row r="114" spans="1:8" ht="18" customHeight="1">
      <c r="A114" s="2"/>
      <c r="B114" s="2"/>
      <c r="C114" s="2"/>
      <c r="D114" s="2">
        <v>4120</v>
      </c>
      <c r="E114" s="3" t="s">
        <v>297</v>
      </c>
      <c r="F114" s="11">
        <v>4713</v>
      </c>
      <c r="G114" s="78">
        <v>4713</v>
      </c>
      <c r="H114" s="60">
        <f t="shared" si="6"/>
        <v>1</v>
      </c>
    </row>
    <row r="115" spans="1:8" ht="18" customHeight="1">
      <c r="A115" s="2"/>
      <c r="B115" s="2"/>
      <c r="C115" s="2"/>
      <c r="D115" s="2">
        <v>4170</v>
      </c>
      <c r="E115" s="3" t="s">
        <v>298</v>
      </c>
      <c r="F115" s="11">
        <v>26410</v>
      </c>
      <c r="G115" s="78">
        <v>26410</v>
      </c>
      <c r="H115" s="60">
        <f t="shared" si="6"/>
        <v>1</v>
      </c>
    </row>
    <row r="116" spans="1:8" ht="18" customHeight="1">
      <c r="A116" s="2"/>
      <c r="B116" s="2"/>
      <c r="C116" s="2"/>
      <c r="D116" s="2">
        <v>4440</v>
      </c>
      <c r="E116" s="3" t="s">
        <v>311</v>
      </c>
      <c r="F116" s="11">
        <v>4041</v>
      </c>
      <c r="G116" s="78">
        <v>4041</v>
      </c>
      <c r="H116" s="60">
        <f t="shared" si="6"/>
        <v>1</v>
      </c>
    </row>
    <row r="117" spans="1:8" ht="18" customHeight="1">
      <c r="A117" s="2"/>
      <c r="B117" s="2"/>
      <c r="C117" s="14">
        <v>75019</v>
      </c>
      <c r="D117" s="14"/>
      <c r="E117" s="9" t="s">
        <v>104</v>
      </c>
      <c r="F117" s="10">
        <f>F118+F119+F120+F121+F122+F123+F124+F125+F126+F127+F128+F129+F130+F131+F132</f>
        <v>434027</v>
      </c>
      <c r="G117" s="10">
        <f>G118+G119+G120+G121+G122+G123+G124+G125+G126+G127+G128+G129+G130+G131+G132</f>
        <v>421046.88000000006</v>
      </c>
      <c r="H117" s="63">
        <f>G117/F117</f>
        <v>0.970093749928</v>
      </c>
    </row>
    <row r="118" spans="1:8" ht="18" customHeight="1">
      <c r="A118" s="2"/>
      <c r="B118" s="2"/>
      <c r="C118" s="2"/>
      <c r="D118" s="2">
        <v>3020</v>
      </c>
      <c r="E118" s="3" t="s">
        <v>293</v>
      </c>
      <c r="F118" s="11">
        <v>160</v>
      </c>
      <c r="G118" s="78">
        <v>160</v>
      </c>
      <c r="H118" s="60">
        <f aca="true" t="shared" si="7" ref="H118:H132">G118/F118</f>
        <v>1</v>
      </c>
    </row>
    <row r="119" spans="1:8" ht="18" customHeight="1">
      <c r="A119" s="2"/>
      <c r="B119" s="2"/>
      <c r="C119" s="2"/>
      <c r="D119" s="2">
        <v>3030</v>
      </c>
      <c r="E119" s="3" t="s">
        <v>291</v>
      </c>
      <c r="F119" s="11">
        <v>297703</v>
      </c>
      <c r="G119" s="78">
        <v>291930.32</v>
      </c>
      <c r="H119" s="60">
        <f t="shared" si="7"/>
        <v>0.9806092649385462</v>
      </c>
    </row>
    <row r="120" spans="1:8" ht="18" customHeight="1">
      <c r="A120" s="2"/>
      <c r="B120" s="2"/>
      <c r="C120" s="2"/>
      <c r="D120" s="2">
        <v>4010</v>
      </c>
      <c r="E120" s="3" t="s">
        <v>295</v>
      </c>
      <c r="F120" s="11">
        <v>84170</v>
      </c>
      <c r="G120" s="78">
        <v>80692.73</v>
      </c>
      <c r="H120" s="60">
        <f t="shared" si="7"/>
        <v>0.9586875371272424</v>
      </c>
    </row>
    <row r="121" spans="1:8" ht="18" customHeight="1">
      <c r="A121" s="2"/>
      <c r="B121" s="2"/>
      <c r="C121" s="2"/>
      <c r="D121" s="2">
        <v>4040</v>
      </c>
      <c r="E121" s="3" t="s">
        <v>294</v>
      </c>
      <c r="F121" s="11">
        <v>5684</v>
      </c>
      <c r="G121" s="78">
        <v>5683.94</v>
      </c>
      <c r="H121" s="60">
        <f t="shared" si="7"/>
        <v>0.9999894440534834</v>
      </c>
    </row>
    <row r="122" spans="1:8" ht="18" customHeight="1">
      <c r="A122" s="2"/>
      <c r="B122" s="2"/>
      <c r="C122" s="2"/>
      <c r="D122" s="2">
        <v>4110</v>
      </c>
      <c r="E122" s="3" t="s">
        <v>296</v>
      </c>
      <c r="F122" s="11">
        <v>13540</v>
      </c>
      <c r="G122" s="78">
        <v>12851.99</v>
      </c>
      <c r="H122" s="60">
        <f t="shared" si="7"/>
        <v>0.9491868537666174</v>
      </c>
    </row>
    <row r="123" spans="1:8" ht="18" customHeight="1">
      <c r="A123" s="2"/>
      <c r="B123" s="2"/>
      <c r="C123" s="2"/>
      <c r="D123" s="2">
        <v>4120</v>
      </c>
      <c r="E123" s="3" t="s">
        <v>297</v>
      </c>
      <c r="F123" s="11">
        <v>2197</v>
      </c>
      <c r="G123" s="78">
        <v>2085.28</v>
      </c>
      <c r="H123" s="60">
        <f t="shared" si="7"/>
        <v>0.9491488393263542</v>
      </c>
    </row>
    <row r="124" spans="1:8" ht="18" customHeight="1">
      <c r="A124" s="2"/>
      <c r="B124" s="2"/>
      <c r="C124" s="2"/>
      <c r="D124" s="2">
        <v>4210</v>
      </c>
      <c r="E124" s="3" t="s">
        <v>299</v>
      </c>
      <c r="F124" s="11">
        <v>14254</v>
      </c>
      <c r="G124" s="78">
        <v>14253.21</v>
      </c>
      <c r="H124" s="60">
        <f t="shared" si="7"/>
        <v>0.999944576960853</v>
      </c>
    </row>
    <row r="125" spans="1:8" ht="18" customHeight="1">
      <c r="A125" s="2"/>
      <c r="B125" s="2"/>
      <c r="C125" s="2"/>
      <c r="D125" s="2">
        <v>4270</v>
      </c>
      <c r="E125" s="3" t="s">
        <v>303</v>
      </c>
      <c r="F125" s="11">
        <v>2000</v>
      </c>
      <c r="G125" s="78">
        <v>1439.6</v>
      </c>
      <c r="H125" s="60">
        <f t="shared" si="7"/>
        <v>0.7198</v>
      </c>
    </row>
    <row r="126" spans="1:8" ht="18" customHeight="1">
      <c r="A126" s="2"/>
      <c r="B126" s="2"/>
      <c r="C126" s="2"/>
      <c r="D126" s="2">
        <v>4300</v>
      </c>
      <c r="E126" s="3" t="s">
        <v>290</v>
      </c>
      <c r="F126" s="11">
        <v>6039</v>
      </c>
      <c r="G126" s="78">
        <v>5423.76</v>
      </c>
      <c r="H126" s="60">
        <f t="shared" si="7"/>
        <v>0.8981222056631893</v>
      </c>
    </row>
    <row r="127" spans="1:8" ht="18" customHeight="1">
      <c r="A127" s="2"/>
      <c r="B127" s="2"/>
      <c r="C127" s="2"/>
      <c r="D127" s="2">
        <v>4370</v>
      </c>
      <c r="E127" s="3" t="s">
        <v>307</v>
      </c>
      <c r="F127" s="11">
        <v>1720</v>
      </c>
      <c r="G127" s="78">
        <v>1495.03</v>
      </c>
      <c r="H127" s="60">
        <f t="shared" si="7"/>
        <v>0.869203488372093</v>
      </c>
    </row>
    <row r="128" spans="1:8" ht="18" customHeight="1">
      <c r="A128" s="2"/>
      <c r="B128" s="2"/>
      <c r="C128" s="2"/>
      <c r="D128" s="2">
        <v>4410</v>
      </c>
      <c r="E128" s="3" t="s">
        <v>309</v>
      </c>
      <c r="F128" s="11">
        <v>1000</v>
      </c>
      <c r="G128" s="78">
        <v>175.51</v>
      </c>
      <c r="H128" s="60">
        <f t="shared" si="7"/>
        <v>0.17551</v>
      </c>
    </row>
    <row r="129" spans="1:8" ht="18" customHeight="1">
      <c r="A129" s="2"/>
      <c r="B129" s="2"/>
      <c r="C129" s="2"/>
      <c r="D129" s="2">
        <v>4440</v>
      </c>
      <c r="E129" s="3" t="s">
        <v>311</v>
      </c>
      <c r="F129" s="11">
        <v>2096</v>
      </c>
      <c r="G129" s="78">
        <v>2096</v>
      </c>
      <c r="H129" s="60">
        <f t="shared" si="7"/>
        <v>1</v>
      </c>
    </row>
    <row r="130" spans="1:8" ht="18" customHeight="1">
      <c r="A130" s="2"/>
      <c r="B130" s="2"/>
      <c r="C130" s="2"/>
      <c r="D130" s="2">
        <v>4700</v>
      </c>
      <c r="E130" s="3" t="s">
        <v>314</v>
      </c>
      <c r="F130" s="11">
        <v>604</v>
      </c>
      <c r="G130" s="78">
        <v>530</v>
      </c>
      <c r="H130" s="60">
        <f t="shared" si="7"/>
        <v>0.8774834437086093</v>
      </c>
    </row>
    <row r="131" spans="1:8" ht="18" customHeight="1">
      <c r="A131" s="2"/>
      <c r="B131" s="2"/>
      <c r="C131" s="2"/>
      <c r="D131" s="2">
        <v>4740</v>
      </c>
      <c r="E131" s="3" t="s">
        <v>315</v>
      </c>
      <c r="F131" s="11">
        <v>1319</v>
      </c>
      <c r="G131" s="78">
        <v>985.33</v>
      </c>
      <c r="H131" s="60">
        <f t="shared" si="7"/>
        <v>0.7470280515542078</v>
      </c>
    </row>
    <row r="132" spans="1:8" ht="18" customHeight="1">
      <c r="A132" s="2"/>
      <c r="B132" s="2"/>
      <c r="C132" s="2"/>
      <c r="D132" s="2">
        <v>4750</v>
      </c>
      <c r="E132" s="3" t="s">
        <v>316</v>
      </c>
      <c r="F132" s="11">
        <v>1541</v>
      </c>
      <c r="G132" s="78">
        <v>1244.18</v>
      </c>
      <c r="H132" s="60">
        <f t="shared" si="7"/>
        <v>0.807384815055159</v>
      </c>
    </row>
    <row r="133" spans="1:8" ht="18" customHeight="1">
      <c r="A133" s="2"/>
      <c r="B133" s="2"/>
      <c r="C133" s="14">
        <v>75020</v>
      </c>
      <c r="D133" s="14"/>
      <c r="E133" s="9" t="s">
        <v>54</v>
      </c>
      <c r="F133" s="10">
        <f>SUM(F134:F171)</f>
        <v>8891740</v>
      </c>
      <c r="G133" s="10">
        <f>SUM(G134:G171)</f>
        <v>7962236</v>
      </c>
      <c r="H133" s="63">
        <f>G133/F133</f>
        <v>0.8954643298162115</v>
      </c>
    </row>
    <row r="134" spans="1:8" ht="18" customHeight="1">
      <c r="A134" s="2"/>
      <c r="B134" s="2"/>
      <c r="C134" s="2"/>
      <c r="D134" s="2">
        <v>3020</v>
      </c>
      <c r="E134" s="3" t="s">
        <v>293</v>
      </c>
      <c r="F134" s="11">
        <v>8674</v>
      </c>
      <c r="G134" s="78">
        <v>8674</v>
      </c>
      <c r="H134" s="60">
        <f aca="true" t="shared" si="8" ref="H134:H171">G134/F134</f>
        <v>1</v>
      </c>
    </row>
    <row r="135" spans="1:8" ht="18" customHeight="1">
      <c r="A135" s="2"/>
      <c r="B135" s="2"/>
      <c r="C135" s="2"/>
      <c r="D135" s="2">
        <v>4010</v>
      </c>
      <c r="E135" s="3" t="s">
        <v>295</v>
      </c>
      <c r="F135" s="11">
        <v>3945092</v>
      </c>
      <c r="G135" s="78">
        <v>3596480</v>
      </c>
      <c r="H135" s="60">
        <f t="shared" si="8"/>
        <v>0.9116339999168587</v>
      </c>
    </row>
    <row r="136" spans="1:12" ht="18" customHeight="1">
      <c r="A136" s="2"/>
      <c r="B136" s="2"/>
      <c r="C136" s="2"/>
      <c r="D136" s="2">
        <v>4040</v>
      </c>
      <c r="E136" s="3" t="s">
        <v>294</v>
      </c>
      <c r="F136" s="11">
        <v>258005</v>
      </c>
      <c r="G136" s="78">
        <v>258004</v>
      </c>
      <c r="H136" s="60">
        <f t="shared" si="8"/>
        <v>0.9999961241061219</v>
      </c>
      <c r="L136" s="78"/>
    </row>
    <row r="137" spans="1:8" ht="18" customHeight="1">
      <c r="A137" s="2"/>
      <c r="B137" s="2"/>
      <c r="C137" s="2"/>
      <c r="D137" s="2">
        <v>4110</v>
      </c>
      <c r="E137" s="3" t="s">
        <v>296</v>
      </c>
      <c r="F137" s="11">
        <v>633683</v>
      </c>
      <c r="G137" s="78">
        <v>540787</v>
      </c>
      <c r="H137" s="60">
        <f t="shared" si="8"/>
        <v>0.8534030422151139</v>
      </c>
    </row>
    <row r="138" spans="1:8" ht="18" customHeight="1">
      <c r="A138" s="2"/>
      <c r="B138" s="2"/>
      <c r="C138" s="2"/>
      <c r="D138" s="2">
        <v>4117</v>
      </c>
      <c r="E138" s="3" t="s">
        <v>296</v>
      </c>
      <c r="F138" s="11">
        <v>2137</v>
      </c>
      <c r="G138" s="78">
        <v>1068</v>
      </c>
      <c r="H138" s="60">
        <f t="shared" si="8"/>
        <v>0.49976602714085167</v>
      </c>
    </row>
    <row r="139" spans="1:8" ht="18" customHeight="1">
      <c r="A139" s="2"/>
      <c r="B139" s="2"/>
      <c r="C139" s="2"/>
      <c r="D139" s="2">
        <v>4119</v>
      </c>
      <c r="E139" s="3" t="s">
        <v>296</v>
      </c>
      <c r="F139" s="11">
        <v>99</v>
      </c>
      <c r="G139" s="78">
        <v>49</v>
      </c>
      <c r="H139" s="60">
        <f t="shared" si="8"/>
        <v>0.494949494949495</v>
      </c>
    </row>
    <row r="140" spans="1:8" ht="18" customHeight="1">
      <c r="A140" s="2"/>
      <c r="B140" s="2"/>
      <c r="C140" s="2"/>
      <c r="D140" s="2">
        <v>4120</v>
      </c>
      <c r="E140" s="3" t="s">
        <v>297</v>
      </c>
      <c r="F140" s="11">
        <v>102816</v>
      </c>
      <c r="G140" s="78">
        <v>69065</v>
      </c>
      <c r="H140" s="60">
        <f t="shared" si="8"/>
        <v>0.6717339713663243</v>
      </c>
    </row>
    <row r="141" spans="1:8" ht="18" customHeight="1">
      <c r="A141" s="2"/>
      <c r="B141" s="2"/>
      <c r="C141" s="2"/>
      <c r="D141" s="2">
        <v>4127</v>
      </c>
      <c r="E141" s="3" t="s">
        <v>297</v>
      </c>
      <c r="F141" s="11">
        <v>347</v>
      </c>
      <c r="G141" s="78">
        <v>173</v>
      </c>
      <c r="H141" s="60">
        <f t="shared" si="8"/>
        <v>0.49855907780979825</v>
      </c>
    </row>
    <row r="142" spans="1:8" ht="18" customHeight="1">
      <c r="A142" s="2"/>
      <c r="B142" s="2"/>
      <c r="C142" s="2"/>
      <c r="D142" s="2">
        <v>4129</v>
      </c>
      <c r="E142" s="3" t="s">
        <v>297</v>
      </c>
      <c r="F142" s="11">
        <v>16</v>
      </c>
      <c r="G142" s="78">
        <v>8</v>
      </c>
      <c r="H142" s="60">
        <f t="shared" si="8"/>
        <v>0.5</v>
      </c>
    </row>
    <row r="143" spans="1:8" ht="18" customHeight="1">
      <c r="A143" s="2"/>
      <c r="B143" s="2"/>
      <c r="C143" s="2"/>
      <c r="D143" s="2">
        <v>4170</v>
      </c>
      <c r="E143" s="3" t="s">
        <v>298</v>
      </c>
      <c r="F143" s="11">
        <v>40000</v>
      </c>
      <c r="G143" s="78">
        <v>17601</v>
      </c>
      <c r="H143" s="60">
        <f t="shared" si="8"/>
        <v>0.440025</v>
      </c>
    </row>
    <row r="144" spans="1:8" ht="18" customHeight="1">
      <c r="A144" s="2"/>
      <c r="B144" s="2"/>
      <c r="C144" s="2"/>
      <c r="D144" s="2">
        <v>4177</v>
      </c>
      <c r="E144" s="3" t="s">
        <v>298</v>
      </c>
      <c r="F144" s="11">
        <v>22656</v>
      </c>
      <c r="G144" s="78">
        <v>11471</v>
      </c>
      <c r="H144" s="60">
        <f t="shared" si="8"/>
        <v>0.5063117937853108</v>
      </c>
    </row>
    <row r="145" spans="1:8" ht="18" customHeight="1">
      <c r="A145" s="2"/>
      <c r="B145" s="2"/>
      <c r="C145" s="2"/>
      <c r="D145" s="2">
        <v>4179</v>
      </c>
      <c r="E145" s="3" t="s">
        <v>298</v>
      </c>
      <c r="F145" s="11">
        <v>1045</v>
      </c>
      <c r="G145" s="78">
        <v>529</v>
      </c>
      <c r="H145" s="60">
        <f t="shared" si="8"/>
        <v>0.5062200956937799</v>
      </c>
    </row>
    <row r="146" spans="1:8" ht="18" customHeight="1">
      <c r="A146" s="2"/>
      <c r="B146" s="2"/>
      <c r="C146" s="2"/>
      <c r="D146" s="2">
        <v>4210</v>
      </c>
      <c r="E146" s="3" t="s">
        <v>299</v>
      </c>
      <c r="F146" s="11">
        <v>728850</v>
      </c>
      <c r="G146" s="78">
        <v>726778</v>
      </c>
      <c r="H146" s="60">
        <f t="shared" si="8"/>
        <v>0.9971571653975441</v>
      </c>
    </row>
    <row r="147" spans="1:8" ht="18" customHeight="1">
      <c r="A147" s="2"/>
      <c r="B147" s="2"/>
      <c r="C147" s="2"/>
      <c r="D147" s="2">
        <v>4230</v>
      </c>
      <c r="E147" s="3" t="s">
        <v>301</v>
      </c>
      <c r="F147" s="11">
        <v>500</v>
      </c>
      <c r="G147" s="78">
        <v>0</v>
      </c>
      <c r="H147" s="60">
        <f t="shared" si="8"/>
        <v>0</v>
      </c>
    </row>
    <row r="148" spans="1:8" ht="18" customHeight="1">
      <c r="A148" s="2"/>
      <c r="B148" s="2"/>
      <c r="C148" s="2"/>
      <c r="D148" s="2">
        <v>4240</v>
      </c>
      <c r="E148" s="3" t="s">
        <v>333</v>
      </c>
      <c r="F148" s="11">
        <v>37435</v>
      </c>
      <c r="G148" s="78">
        <v>37431</v>
      </c>
      <c r="H148" s="60">
        <f t="shared" si="8"/>
        <v>0.9998931481234139</v>
      </c>
    </row>
    <row r="149" spans="1:8" ht="18" customHeight="1">
      <c r="A149" s="2"/>
      <c r="B149" s="2"/>
      <c r="C149" s="2"/>
      <c r="D149" s="2">
        <v>4260</v>
      </c>
      <c r="E149" s="3" t="s">
        <v>302</v>
      </c>
      <c r="F149" s="11">
        <v>150000</v>
      </c>
      <c r="G149" s="78">
        <v>106110</v>
      </c>
      <c r="H149" s="60">
        <f t="shared" si="8"/>
        <v>0.7074</v>
      </c>
    </row>
    <row r="150" spans="1:8" ht="18" customHeight="1">
      <c r="A150" s="2"/>
      <c r="B150" s="2"/>
      <c r="C150" s="2"/>
      <c r="D150" s="2">
        <v>4270</v>
      </c>
      <c r="E150" s="3" t="s">
        <v>303</v>
      </c>
      <c r="F150" s="11">
        <v>40000</v>
      </c>
      <c r="G150" s="78">
        <v>29442</v>
      </c>
      <c r="H150" s="60">
        <f t="shared" si="8"/>
        <v>0.73605</v>
      </c>
    </row>
    <row r="151" spans="1:8" ht="18" customHeight="1">
      <c r="A151" s="2"/>
      <c r="B151" s="2"/>
      <c r="C151" s="2"/>
      <c r="D151" s="2">
        <v>4280</v>
      </c>
      <c r="E151" s="3" t="s">
        <v>304</v>
      </c>
      <c r="F151" s="11">
        <v>2600</v>
      </c>
      <c r="G151" s="78">
        <v>2417</v>
      </c>
      <c r="H151" s="60">
        <f t="shared" si="8"/>
        <v>0.9296153846153846</v>
      </c>
    </row>
    <row r="152" spans="1:8" ht="18" customHeight="1">
      <c r="A152" s="2"/>
      <c r="B152" s="2"/>
      <c r="C152" s="2"/>
      <c r="D152" s="2">
        <v>4300</v>
      </c>
      <c r="E152" s="3" t="s">
        <v>290</v>
      </c>
      <c r="F152" s="11">
        <v>663704</v>
      </c>
      <c r="G152" s="78">
        <v>629704</v>
      </c>
      <c r="H152" s="60">
        <f t="shared" si="8"/>
        <v>0.9487723442980606</v>
      </c>
    </row>
    <row r="153" spans="1:8" ht="18" customHeight="1">
      <c r="A153" s="2"/>
      <c r="B153" s="2"/>
      <c r="C153" s="2"/>
      <c r="D153" s="2">
        <v>4307</v>
      </c>
      <c r="E153" s="3" t="s">
        <v>290</v>
      </c>
      <c r="F153" s="11">
        <v>295026</v>
      </c>
      <c r="G153" s="78">
        <v>39592</v>
      </c>
      <c r="H153" s="60">
        <f t="shared" si="8"/>
        <v>0.13419834184105808</v>
      </c>
    </row>
    <row r="154" spans="1:8" ht="18" customHeight="1">
      <c r="A154" s="2"/>
      <c r="B154" s="2"/>
      <c r="C154" s="2"/>
      <c r="D154" s="2">
        <v>4309</v>
      </c>
      <c r="E154" s="3" t="s">
        <v>290</v>
      </c>
      <c r="F154" s="11">
        <v>13599</v>
      </c>
      <c r="G154" s="78">
        <v>1825</v>
      </c>
      <c r="H154" s="60">
        <f t="shared" si="8"/>
        <v>0.13420104419442605</v>
      </c>
    </row>
    <row r="155" spans="1:8" ht="18" customHeight="1">
      <c r="A155" s="2"/>
      <c r="B155" s="2"/>
      <c r="C155" s="2"/>
      <c r="D155" s="2">
        <v>4350</v>
      </c>
      <c r="E155" s="3" t="s">
        <v>305</v>
      </c>
      <c r="F155" s="11">
        <v>6000</v>
      </c>
      <c r="G155" s="78">
        <v>3374</v>
      </c>
      <c r="H155" s="60">
        <f t="shared" si="8"/>
        <v>0.5623333333333334</v>
      </c>
    </row>
    <row r="156" spans="1:8" ht="18" customHeight="1">
      <c r="A156" s="2"/>
      <c r="B156" s="2"/>
      <c r="C156" s="2"/>
      <c r="D156" s="2">
        <v>4360</v>
      </c>
      <c r="E156" s="3" t="s">
        <v>306</v>
      </c>
      <c r="F156" s="11">
        <v>20458</v>
      </c>
      <c r="G156" s="78">
        <v>20457</v>
      </c>
      <c r="H156" s="60">
        <f t="shared" si="8"/>
        <v>0.9999511193665069</v>
      </c>
    </row>
    <row r="157" spans="1:8" ht="18" customHeight="1">
      <c r="A157" s="2"/>
      <c r="B157" s="2"/>
      <c r="C157" s="2"/>
      <c r="D157" s="2">
        <v>4370</v>
      </c>
      <c r="E157" s="3" t="s">
        <v>307</v>
      </c>
      <c r="F157" s="11">
        <v>68000</v>
      </c>
      <c r="G157" s="78">
        <v>67742</v>
      </c>
      <c r="H157" s="60">
        <f t="shared" si="8"/>
        <v>0.9962058823529412</v>
      </c>
    </row>
    <row r="158" spans="1:8" ht="18" customHeight="1">
      <c r="A158" s="2"/>
      <c r="B158" s="2"/>
      <c r="C158" s="2"/>
      <c r="D158" s="2">
        <v>4390</v>
      </c>
      <c r="E158" s="3" t="s">
        <v>320</v>
      </c>
      <c r="F158" s="11">
        <v>5000</v>
      </c>
      <c r="G158" s="78">
        <v>0</v>
      </c>
      <c r="H158" s="60">
        <f t="shared" si="8"/>
        <v>0</v>
      </c>
    </row>
    <row r="159" spans="1:8" ht="18" customHeight="1">
      <c r="A159" s="2"/>
      <c r="B159" s="2"/>
      <c r="C159" s="2"/>
      <c r="D159" s="2">
        <v>4400</v>
      </c>
      <c r="E159" s="3" t="s">
        <v>399</v>
      </c>
      <c r="F159" s="11">
        <v>1220</v>
      </c>
      <c r="G159" s="78">
        <v>1220</v>
      </c>
      <c r="H159" s="60">
        <f t="shared" si="8"/>
        <v>1</v>
      </c>
    </row>
    <row r="160" spans="1:8" ht="18" customHeight="1">
      <c r="A160" s="2"/>
      <c r="B160" s="2"/>
      <c r="C160" s="2"/>
      <c r="D160" s="2">
        <v>4410</v>
      </c>
      <c r="E160" s="3" t="s">
        <v>309</v>
      </c>
      <c r="F160" s="11">
        <v>18500</v>
      </c>
      <c r="G160" s="78">
        <v>15916</v>
      </c>
      <c r="H160" s="60">
        <f t="shared" si="8"/>
        <v>0.8603243243243244</v>
      </c>
    </row>
    <row r="161" spans="1:8" ht="18" customHeight="1">
      <c r="A161" s="2"/>
      <c r="B161" s="2"/>
      <c r="C161" s="2"/>
      <c r="D161" s="2">
        <v>4420</v>
      </c>
      <c r="E161" s="3" t="s">
        <v>321</v>
      </c>
      <c r="F161" s="11">
        <v>2500</v>
      </c>
      <c r="G161" s="78">
        <v>2213</v>
      </c>
      <c r="H161" s="60">
        <f t="shared" si="8"/>
        <v>0.8852</v>
      </c>
    </row>
    <row r="162" spans="1:8" ht="18" customHeight="1">
      <c r="A162" s="2"/>
      <c r="B162" s="2"/>
      <c r="C162" s="2"/>
      <c r="D162" s="2">
        <v>4430</v>
      </c>
      <c r="E162" s="3" t="s">
        <v>310</v>
      </c>
      <c r="F162" s="11">
        <v>70000</v>
      </c>
      <c r="G162" s="78">
        <v>48942</v>
      </c>
      <c r="H162" s="60">
        <f t="shared" si="8"/>
        <v>0.6991714285714286</v>
      </c>
    </row>
    <row r="163" spans="1:8" ht="18" customHeight="1">
      <c r="A163" s="2"/>
      <c r="B163" s="2"/>
      <c r="C163" s="2"/>
      <c r="D163" s="2">
        <v>4440</v>
      </c>
      <c r="E163" s="3" t="s">
        <v>311</v>
      </c>
      <c r="F163" s="11">
        <v>86547</v>
      </c>
      <c r="G163" s="78">
        <v>86547</v>
      </c>
      <c r="H163" s="60">
        <f t="shared" si="8"/>
        <v>1</v>
      </c>
    </row>
    <row r="164" spans="1:8" ht="18" customHeight="1">
      <c r="A164" s="2"/>
      <c r="B164" s="2"/>
      <c r="C164" s="2"/>
      <c r="D164" s="2">
        <v>4530</v>
      </c>
      <c r="E164" s="3" t="s">
        <v>322</v>
      </c>
      <c r="F164" s="11">
        <v>5000</v>
      </c>
      <c r="G164" s="78">
        <v>3890</v>
      </c>
      <c r="H164" s="60">
        <f t="shared" si="8"/>
        <v>0.778</v>
      </c>
    </row>
    <row r="165" spans="1:8" ht="18" customHeight="1">
      <c r="A165" s="2"/>
      <c r="B165" s="2"/>
      <c r="C165" s="2"/>
      <c r="D165" s="2">
        <v>4610</v>
      </c>
      <c r="E165" s="3" t="s">
        <v>319</v>
      </c>
      <c r="F165" s="11">
        <v>8000</v>
      </c>
      <c r="G165" s="78">
        <v>300</v>
      </c>
      <c r="H165" s="60">
        <f t="shared" si="8"/>
        <v>0.0375</v>
      </c>
    </row>
    <row r="166" spans="1:8" ht="18" customHeight="1">
      <c r="A166" s="2"/>
      <c r="B166" s="2"/>
      <c r="C166" s="2"/>
      <c r="D166" s="2">
        <v>4700</v>
      </c>
      <c r="E166" s="3" t="s">
        <v>314</v>
      </c>
      <c r="F166" s="11">
        <v>30000</v>
      </c>
      <c r="G166" s="78">
        <v>29417</v>
      </c>
      <c r="H166" s="60">
        <f t="shared" si="8"/>
        <v>0.9805666666666667</v>
      </c>
    </row>
    <row r="167" spans="1:8" ht="18" customHeight="1">
      <c r="A167" s="2"/>
      <c r="B167" s="2"/>
      <c r="C167" s="2"/>
      <c r="D167" s="2">
        <v>4740</v>
      </c>
      <c r="E167" s="3" t="s">
        <v>315</v>
      </c>
      <c r="F167" s="11">
        <v>15000</v>
      </c>
      <c r="G167" s="78">
        <v>12543</v>
      </c>
      <c r="H167" s="60">
        <f t="shared" si="8"/>
        <v>0.8362</v>
      </c>
    </row>
    <row r="168" spans="1:8" ht="18" customHeight="1">
      <c r="A168" s="2"/>
      <c r="B168" s="2"/>
      <c r="C168" s="2"/>
      <c r="D168" s="2">
        <v>4750</v>
      </c>
      <c r="E168" s="3" t="s">
        <v>316</v>
      </c>
      <c r="F168" s="11">
        <v>63000</v>
      </c>
      <c r="G168" s="78">
        <v>60394</v>
      </c>
      <c r="H168" s="60">
        <f t="shared" si="8"/>
        <v>0.9586349206349206</v>
      </c>
    </row>
    <row r="169" spans="1:8" ht="18" customHeight="1">
      <c r="A169" s="2"/>
      <c r="B169" s="2"/>
      <c r="C169" s="2"/>
      <c r="D169" s="2">
        <v>6050</v>
      </c>
      <c r="E169" s="3" t="s">
        <v>317</v>
      </c>
      <c r="F169" s="11">
        <v>1451392</v>
      </c>
      <c r="G169" s="78">
        <v>1451392</v>
      </c>
      <c r="H169" s="60">
        <f t="shared" si="8"/>
        <v>1</v>
      </c>
    </row>
    <row r="170" spans="1:8" ht="18" customHeight="1">
      <c r="A170" s="2"/>
      <c r="B170" s="2"/>
      <c r="C170" s="2"/>
      <c r="D170" s="2">
        <v>6060</v>
      </c>
      <c r="E170" s="3" t="s">
        <v>318</v>
      </c>
      <c r="F170" s="11">
        <v>74839</v>
      </c>
      <c r="G170" s="78">
        <v>74839</v>
      </c>
      <c r="H170" s="60">
        <f t="shared" si="8"/>
        <v>1</v>
      </c>
    </row>
    <row r="171" spans="1:8" ht="38.25">
      <c r="A171" s="2"/>
      <c r="B171" s="2"/>
      <c r="C171" s="2"/>
      <c r="D171" s="17">
        <v>6610</v>
      </c>
      <c r="E171" s="112" t="s">
        <v>362</v>
      </c>
      <c r="F171" s="19">
        <v>20000</v>
      </c>
      <c r="G171" s="141">
        <v>5842</v>
      </c>
      <c r="H171" s="62">
        <f t="shared" si="8"/>
        <v>0.2921</v>
      </c>
    </row>
    <row r="172" spans="1:8" ht="18" customHeight="1">
      <c r="A172" s="2"/>
      <c r="B172" s="2"/>
      <c r="C172" s="14">
        <v>75045</v>
      </c>
      <c r="D172" s="14"/>
      <c r="E172" s="9" t="s">
        <v>340</v>
      </c>
      <c r="F172" s="10">
        <f>SUM(F173:F183)</f>
        <v>37664</v>
      </c>
      <c r="G172" s="10">
        <f>SUM(G173:G183)</f>
        <v>37664</v>
      </c>
      <c r="H172" s="63">
        <f>G172/F172</f>
        <v>1</v>
      </c>
    </row>
    <row r="173" spans="1:8" ht="18" customHeight="1">
      <c r="A173" s="2"/>
      <c r="B173" s="2"/>
      <c r="C173" s="2"/>
      <c r="D173" s="2">
        <v>4110</v>
      </c>
      <c r="E173" s="3" t="s">
        <v>296</v>
      </c>
      <c r="F173" s="11">
        <v>1359</v>
      </c>
      <c r="G173" s="78">
        <v>1359</v>
      </c>
      <c r="H173" s="60">
        <f aca="true" t="shared" si="9" ref="H173:H183">G173/F173</f>
        <v>1</v>
      </c>
    </row>
    <row r="174" spans="1:8" ht="18" customHeight="1">
      <c r="A174" s="2"/>
      <c r="B174" s="2"/>
      <c r="C174" s="2"/>
      <c r="D174" s="2">
        <v>4120</v>
      </c>
      <c r="E174" s="3" t="s">
        <v>297</v>
      </c>
      <c r="F174" s="11">
        <v>221</v>
      </c>
      <c r="G174" s="78">
        <v>220.5</v>
      </c>
      <c r="H174" s="60">
        <f t="shared" si="9"/>
        <v>0.997737556561086</v>
      </c>
    </row>
    <row r="175" spans="1:8" ht="18" customHeight="1">
      <c r="A175" s="2"/>
      <c r="B175" s="2"/>
      <c r="C175" s="2"/>
      <c r="D175" s="2">
        <v>4170</v>
      </c>
      <c r="E175" s="3" t="s">
        <v>298</v>
      </c>
      <c r="F175" s="11">
        <v>20280</v>
      </c>
      <c r="G175" s="78">
        <v>20280</v>
      </c>
      <c r="H175" s="60">
        <f t="shared" si="9"/>
        <v>1</v>
      </c>
    </row>
    <row r="176" spans="1:8" ht="18" customHeight="1">
      <c r="A176" s="2"/>
      <c r="B176" s="2"/>
      <c r="C176" s="2"/>
      <c r="D176" s="2">
        <v>4210</v>
      </c>
      <c r="E176" s="3" t="s">
        <v>299</v>
      </c>
      <c r="F176" s="11">
        <v>2406</v>
      </c>
      <c r="G176" s="78">
        <v>2406.38</v>
      </c>
      <c r="H176" s="60">
        <f t="shared" si="9"/>
        <v>1.0001579384871155</v>
      </c>
    </row>
    <row r="177" spans="1:8" ht="18" customHeight="1">
      <c r="A177" s="2"/>
      <c r="B177" s="2"/>
      <c r="C177" s="2"/>
      <c r="D177" s="2">
        <v>4270</v>
      </c>
      <c r="E177" s="3" t="s">
        <v>303</v>
      </c>
      <c r="F177" s="11">
        <v>634</v>
      </c>
      <c r="G177" s="78">
        <v>634.4</v>
      </c>
      <c r="H177" s="60">
        <f t="shared" si="9"/>
        <v>1.0006309148264985</v>
      </c>
    </row>
    <row r="178" spans="1:8" ht="18" customHeight="1">
      <c r="A178" s="2"/>
      <c r="B178" s="2"/>
      <c r="C178" s="2"/>
      <c r="D178" s="2">
        <v>4280</v>
      </c>
      <c r="E178" s="3" t="s">
        <v>304</v>
      </c>
      <c r="F178" s="11">
        <v>2476</v>
      </c>
      <c r="G178" s="78">
        <v>2476</v>
      </c>
      <c r="H178" s="60">
        <f t="shared" si="9"/>
        <v>1</v>
      </c>
    </row>
    <row r="179" spans="1:8" ht="18" customHeight="1">
      <c r="A179" s="2"/>
      <c r="B179" s="2"/>
      <c r="C179" s="2"/>
      <c r="D179" s="2">
        <v>4300</v>
      </c>
      <c r="E179" s="3" t="s">
        <v>290</v>
      </c>
      <c r="F179" s="11">
        <v>7073</v>
      </c>
      <c r="G179" s="78">
        <v>7072.91</v>
      </c>
      <c r="H179" s="60">
        <f t="shared" si="9"/>
        <v>0.9999872755549272</v>
      </c>
    </row>
    <row r="180" spans="1:8" ht="18" customHeight="1">
      <c r="A180" s="2"/>
      <c r="B180" s="2"/>
      <c r="C180" s="2"/>
      <c r="D180" s="2">
        <v>4370</v>
      </c>
      <c r="E180" s="3" t="s">
        <v>307</v>
      </c>
      <c r="F180" s="11">
        <v>350</v>
      </c>
      <c r="G180" s="78">
        <v>350</v>
      </c>
      <c r="H180" s="60">
        <f t="shared" si="9"/>
        <v>1</v>
      </c>
    </row>
    <row r="181" spans="1:8" ht="18" customHeight="1">
      <c r="A181" s="2"/>
      <c r="B181" s="2"/>
      <c r="C181" s="2"/>
      <c r="D181" s="2">
        <v>4400</v>
      </c>
      <c r="E181" s="3" t="s">
        <v>308</v>
      </c>
      <c r="F181" s="11">
        <v>2300</v>
      </c>
      <c r="G181" s="78">
        <v>2300</v>
      </c>
      <c r="H181" s="60">
        <f t="shared" si="9"/>
        <v>1</v>
      </c>
    </row>
    <row r="182" spans="1:8" ht="18" customHeight="1">
      <c r="A182" s="2"/>
      <c r="B182" s="2"/>
      <c r="C182" s="2"/>
      <c r="D182" s="2">
        <v>4740</v>
      </c>
      <c r="E182" s="3" t="s">
        <v>315</v>
      </c>
      <c r="F182" s="11">
        <v>267</v>
      </c>
      <c r="G182" s="78">
        <v>266.81</v>
      </c>
      <c r="H182" s="60">
        <f t="shared" si="9"/>
        <v>0.9992883895131086</v>
      </c>
    </row>
    <row r="183" spans="1:8" ht="18" customHeight="1">
      <c r="A183" s="2"/>
      <c r="B183" s="2"/>
      <c r="C183" s="2"/>
      <c r="D183" s="2">
        <v>4750</v>
      </c>
      <c r="E183" s="3" t="s">
        <v>316</v>
      </c>
      <c r="F183" s="11">
        <v>298</v>
      </c>
      <c r="G183" s="78">
        <v>298</v>
      </c>
      <c r="H183" s="60">
        <f t="shared" si="9"/>
        <v>1</v>
      </c>
    </row>
    <row r="184" spans="1:8" ht="25.5">
      <c r="A184" s="2"/>
      <c r="B184" s="2"/>
      <c r="C184" s="14">
        <v>75075</v>
      </c>
      <c r="D184" s="14"/>
      <c r="E184" s="9" t="s">
        <v>105</v>
      </c>
      <c r="F184" s="27">
        <f>SUM(F187:F190)</f>
        <v>130000</v>
      </c>
      <c r="G184" s="27">
        <f>SUM(G187:G190)</f>
        <v>128496.60999999999</v>
      </c>
      <c r="H184" s="65">
        <f aca="true" t="shared" si="10" ref="H184:H209">G184/F184</f>
        <v>0.9884354615384614</v>
      </c>
    </row>
    <row r="185" spans="1:8" s="8" customFormat="1" ht="18" customHeight="1" hidden="1">
      <c r="A185" s="14" t="s">
        <v>16</v>
      </c>
      <c r="B185" s="14">
        <v>752</v>
      </c>
      <c r="C185" s="14"/>
      <c r="D185" s="14"/>
      <c r="E185" s="9" t="s">
        <v>56</v>
      </c>
      <c r="F185" s="10">
        <f>SUM(F186)</f>
        <v>1200</v>
      </c>
      <c r="G185" s="128">
        <f>SUM(G186)</f>
        <v>0</v>
      </c>
      <c r="H185" s="63">
        <f t="shared" si="10"/>
        <v>0</v>
      </c>
    </row>
    <row r="186" spans="1:8" ht="18" customHeight="1" hidden="1">
      <c r="A186" s="2"/>
      <c r="B186" s="2"/>
      <c r="C186" s="2">
        <v>75212</v>
      </c>
      <c r="D186" s="2"/>
      <c r="E186" s="3" t="s">
        <v>57</v>
      </c>
      <c r="F186" s="11">
        <v>1200</v>
      </c>
      <c r="G186" s="130">
        <v>0</v>
      </c>
      <c r="H186" s="60">
        <f t="shared" si="10"/>
        <v>0</v>
      </c>
    </row>
    <row r="187" spans="1:8" ht="18" customHeight="1">
      <c r="A187" s="2"/>
      <c r="B187" s="2"/>
      <c r="C187" s="2"/>
      <c r="D187" s="2">
        <v>4170</v>
      </c>
      <c r="E187" s="3" t="s">
        <v>298</v>
      </c>
      <c r="F187" s="11">
        <v>200</v>
      </c>
      <c r="G187" s="78">
        <v>200</v>
      </c>
      <c r="H187" s="62">
        <f t="shared" si="10"/>
        <v>1</v>
      </c>
    </row>
    <row r="188" spans="1:8" ht="18" customHeight="1">
      <c r="A188" s="2"/>
      <c r="B188" s="2"/>
      <c r="C188" s="2"/>
      <c r="D188" s="2">
        <v>4210</v>
      </c>
      <c r="E188" s="3" t="s">
        <v>299</v>
      </c>
      <c r="F188" s="11">
        <v>34100</v>
      </c>
      <c r="G188" s="78">
        <v>33989.78</v>
      </c>
      <c r="H188" s="62">
        <f t="shared" si="10"/>
        <v>0.9967677419354838</v>
      </c>
    </row>
    <row r="189" spans="1:8" ht="18" customHeight="1">
      <c r="A189" s="2"/>
      <c r="B189" s="2"/>
      <c r="C189" s="2"/>
      <c r="D189" s="2">
        <v>4240</v>
      </c>
      <c r="E189" s="3" t="s">
        <v>333</v>
      </c>
      <c r="F189" s="11">
        <v>1000</v>
      </c>
      <c r="G189" s="78">
        <v>608.77</v>
      </c>
      <c r="H189" s="62">
        <f t="shared" si="10"/>
        <v>0.60877</v>
      </c>
    </row>
    <row r="190" spans="1:8" ht="18" customHeight="1">
      <c r="A190" s="15"/>
      <c r="B190" s="15"/>
      <c r="C190" s="15"/>
      <c r="D190" s="15">
        <v>4300</v>
      </c>
      <c r="E190" s="6" t="s">
        <v>290</v>
      </c>
      <c r="F190" s="12">
        <v>94700</v>
      </c>
      <c r="G190" s="127">
        <v>93698.06</v>
      </c>
      <c r="H190" s="59">
        <f t="shared" si="10"/>
        <v>0.9894198521647307</v>
      </c>
    </row>
    <row r="191" spans="1:8" ht="38.25">
      <c r="A191" s="14" t="s">
        <v>78</v>
      </c>
      <c r="B191" s="14">
        <v>751</v>
      </c>
      <c r="C191" s="14"/>
      <c r="D191" s="14"/>
      <c r="E191" s="9" t="s">
        <v>379</v>
      </c>
      <c r="F191" s="27">
        <f>F192</f>
        <v>22615</v>
      </c>
      <c r="G191" s="147">
        <f>G192</f>
        <v>22614.379999999997</v>
      </c>
      <c r="H191" s="151">
        <f t="shared" si="10"/>
        <v>0.9999725845677646</v>
      </c>
    </row>
    <row r="192" spans="1:8" ht="25.5">
      <c r="A192" s="14"/>
      <c r="B192" s="14"/>
      <c r="C192" s="14">
        <v>75109</v>
      </c>
      <c r="D192" s="14"/>
      <c r="E192" s="9" t="s">
        <v>380</v>
      </c>
      <c r="F192" s="27">
        <f>SUM(F193:F199)</f>
        <v>22615</v>
      </c>
      <c r="G192" s="27">
        <f>SUM(G193:G199)</f>
        <v>22614.379999999997</v>
      </c>
      <c r="H192" s="62">
        <f t="shared" si="10"/>
        <v>0.9999725845677646</v>
      </c>
    </row>
    <row r="193" spans="1:8" ht="18" customHeight="1">
      <c r="A193" s="2"/>
      <c r="B193" s="2"/>
      <c r="C193" s="2"/>
      <c r="D193" s="2">
        <v>3030</v>
      </c>
      <c r="E193" s="3" t="s">
        <v>291</v>
      </c>
      <c r="F193" s="11">
        <v>1470</v>
      </c>
      <c r="G193" s="32">
        <v>1470</v>
      </c>
      <c r="H193" s="152">
        <f t="shared" si="10"/>
        <v>1</v>
      </c>
    </row>
    <row r="194" spans="1:8" ht="18" customHeight="1">
      <c r="A194" s="2"/>
      <c r="B194" s="2"/>
      <c r="C194" s="2"/>
      <c r="D194" s="2">
        <v>4110</v>
      </c>
      <c r="E194" s="3" t="s">
        <v>296</v>
      </c>
      <c r="F194" s="11">
        <v>1476</v>
      </c>
      <c r="G194" s="32">
        <v>1476</v>
      </c>
      <c r="H194" s="62">
        <f t="shared" si="10"/>
        <v>1</v>
      </c>
    </row>
    <row r="195" spans="1:8" ht="18" customHeight="1">
      <c r="A195" s="2"/>
      <c r="B195" s="2"/>
      <c r="C195" s="2"/>
      <c r="D195" s="2">
        <v>4120</v>
      </c>
      <c r="E195" s="3" t="s">
        <v>297</v>
      </c>
      <c r="F195" s="11">
        <v>210</v>
      </c>
      <c r="G195" s="32">
        <v>210</v>
      </c>
      <c r="H195" s="62">
        <f t="shared" si="10"/>
        <v>1</v>
      </c>
    </row>
    <row r="196" spans="1:8" ht="18" customHeight="1">
      <c r="A196" s="2"/>
      <c r="B196" s="2"/>
      <c r="C196" s="2"/>
      <c r="D196" s="2">
        <v>4170</v>
      </c>
      <c r="E196" s="3" t="s">
        <v>298</v>
      </c>
      <c r="F196" s="11">
        <v>9776</v>
      </c>
      <c r="G196" s="32">
        <v>9776</v>
      </c>
      <c r="H196" s="62">
        <f t="shared" si="10"/>
        <v>1</v>
      </c>
    </row>
    <row r="197" spans="1:8" ht="18" customHeight="1">
      <c r="A197" s="2"/>
      <c r="B197" s="2"/>
      <c r="C197" s="2"/>
      <c r="D197" s="2">
        <v>4210</v>
      </c>
      <c r="E197" s="3" t="s">
        <v>299</v>
      </c>
      <c r="F197" s="11">
        <v>456</v>
      </c>
      <c r="G197" s="32">
        <v>456</v>
      </c>
      <c r="H197" s="62">
        <f t="shared" si="10"/>
        <v>1</v>
      </c>
    </row>
    <row r="198" spans="1:8" ht="18" customHeight="1">
      <c r="A198" s="2"/>
      <c r="B198" s="2"/>
      <c r="C198" s="2"/>
      <c r="D198" s="2">
        <v>4300</v>
      </c>
      <c r="E198" s="3" t="s">
        <v>290</v>
      </c>
      <c r="F198" s="11">
        <v>9183</v>
      </c>
      <c r="G198" s="32">
        <v>9182.38</v>
      </c>
      <c r="H198" s="62">
        <f t="shared" si="10"/>
        <v>0.999932483937711</v>
      </c>
    </row>
    <row r="199" spans="1:8" ht="18" customHeight="1">
      <c r="A199" s="15"/>
      <c r="B199" s="15"/>
      <c r="C199" s="15"/>
      <c r="D199" s="15">
        <v>4410</v>
      </c>
      <c r="E199" s="6" t="s">
        <v>309</v>
      </c>
      <c r="F199" s="12">
        <v>44</v>
      </c>
      <c r="G199" s="127">
        <v>44</v>
      </c>
      <c r="H199" s="59">
        <f t="shared" si="10"/>
        <v>1</v>
      </c>
    </row>
    <row r="200" spans="1:8" ht="18" customHeight="1">
      <c r="A200" s="14" t="s">
        <v>79</v>
      </c>
      <c r="B200" s="14">
        <v>752</v>
      </c>
      <c r="C200" s="14"/>
      <c r="D200" s="14"/>
      <c r="E200" s="9" t="s">
        <v>56</v>
      </c>
      <c r="F200" s="10">
        <f>F201</f>
        <v>1500</v>
      </c>
      <c r="G200" s="10">
        <f>G201</f>
        <v>1500</v>
      </c>
      <c r="H200" s="63">
        <f>G200/F200</f>
        <v>1</v>
      </c>
    </row>
    <row r="201" spans="1:8" ht="18" customHeight="1">
      <c r="A201" s="14"/>
      <c r="B201" s="14"/>
      <c r="C201" s="14">
        <v>75212</v>
      </c>
      <c r="D201" s="14"/>
      <c r="E201" s="9" t="s">
        <v>57</v>
      </c>
      <c r="F201" s="10">
        <f>F203+F204+F202</f>
        <v>1500</v>
      </c>
      <c r="G201" s="10">
        <f>G203+G204+G202</f>
        <v>1500</v>
      </c>
      <c r="H201" s="63">
        <f>G201/F201</f>
        <v>1</v>
      </c>
    </row>
    <row r="202" spans="1:8" ht="18" customHeight="1">
      <c r="A202" s="36"/>
      <c r="B202" s="36"/>
      <c r="C202" s="36"/>
      <c r="D202" s="36">
        <v>4170</v>
      </c>
      <c r="E202" s="40" t="s">
        <v>298</v>
      </c>
      <c r="F202" s="37">
        <v>400</v>
      </c>
      <c r="G202" s="146">
        <v>400</v>
      </c>
      <c r="H202" s="62">
        <f t="shared" si="10"/>
        <v>1</v>
      </c>
    </row>
    <row r="203" spans="1:8" ht="18" customHeight="1">
      <c r="A203" s="2"/>
      <c r="B203" s="2"/>
      <c r="C203" s="2"/>
      <c r="D203" s="2">
        <v>4210</v>
      </c>
      <c r="E203" s="3" t="s">
        <v>299</v>
      </c>
      <c r="F203" s="11">
        <v>300</v>
      </c>
      <c r="G203" s="32">
        <v>300</v>
      </c>
      <c r="H203" s="62">
        <f t="shared" si="10"/>
        <v>1</v>
      </c>
    </row>
    <row r="204" spans="1:8" ht="25.5">
      <c r="A204" s="15"/>
      <c r="B204" s="16"/>
      <c r="C204" s="16"/>
      <c r="D204" s="16">
        <v>4700</v>
      </c>
      <c r="E204" s="124" t="s">
        <v>363</v>
      </c>
      <c r="F204" s="18">
        <v>800</v>
      </c>
      <c r="G204" s="140">
        <v>800</v>
      </c>
      <c r="H204" s="59">
        <f t="shared" si="10"/>
        <v>1</v>
      </c>
    </row>
    <row r="205" spans="1:8" s="8" customFormat="1" ht="30.75" customHeight="1">
      <c r="A205" s="23" t="s">
        <v>80</v>
      </c>
      <c r="B205" s="23">
        <v>754</v>
      </c>
      <c r="C205" s="14"/>
      <c r="D205" s="14"/>
      <c r="E205" s="9" t="s">
        <v>88</v>
      </c>
      <c r="F205" s="27">
        <f>F209+F240+F248+F244+F207</f>
        <v>6965735</v>
      </c>
      <c r="G205" s="27">
        <f>G209+G240+G248+G244+G207</f>
        <v>5836521.68</v>
      </c>
      <c r="H205" s="65">
        <f t="shared" si="10"/>
        <v>0.8378902843705653</v>
      </c>
    </row>
    <row r="206" spans="1:8" s="8" customFormat="1" ht="18" customHeight="1" hidden="1">
      <c r="A206" s="14"/>
      <c r="B206" s="14"/>
      <c r="C206" s="36">
        <v>75405</v>
      </c>
      <c r="D206" s="36"/>
      <c r="E206" s="3" t="s">
        <v>98</v>
      </c>
      <c r="F206" s="37">
        <v>0</v>
      </c>
      <c r="G206" s="131">
        <v>25000</v>
      </c>
      <c r="H206" s="60" t="e">
        <f t="shared" si="10"/>
        <v>#DIV/0!</v>
      </c>
    </row>
    <row r="207" spans="1:8" s="8" customFormat="1" ht="18" customHeight="1">
      <c r="A207" s="14"/>
      <c r="B207" s="14"/>
      <c r="C207" s="14">
        <v>75405</v>
      </c>
      <c r="D207" s="14"/>
      <c r="E207" s="9" t="s">
        <v>98</v>
      </c>
      <c r="F207" s="10">
        <f>F208</f>
        <v>20000</v>
      </c>
      <c r="G207" s="128">
        <f>G208</f>
        <v>20000</v>
      </c>
      <c r="H207" s="65">
        <f t="shared" si="10"/>
        <v>1</v>
      </c>
    </row>
    <row r="208" spans="1:8" s="8" customFormat="1" ht="25.5">
      <c r="A208" s="23"/>
      <c r="B208" s="23"/>
      <c r="C208" s="43"/>
      <c r="D208" s="43">
        <v>3000</v>
      </c>
      <c r="E208" s="112" t="s">
        <v>400</v>
      </c>
      <c r="F208" s="35">
        <v>20000</v>
      </c>
      <c r="G208" s="133">
        <v>20000</v>
      </c>
      <c r="H208" s="62">
        <f t="shared" si="10"/>
        <v>1</v>
      </c>
    </row>
    <row r="209" spans="1:8" ht="30.75" customHeight="1">
      <c r="A209" s="2"/>
      <c r="B209" s="2"/>
      <c r="C209" s="23">
        <v>75411</v>
      </c>
      <c r="D209" s="23"/>
      <c r="E209" s="9" t="s">
        <v>59</v>
      </c>
      <c r="F209" s="126">
        <f>SUM(F210:F239)</f>
        <v>6835677</v>
      </c>
      <c r="G209" s="126">
        <f>SUM(G210:G239)</f>
        <v>5717768</v>
      </c>
      <c r="H209" s="65">
        <f t="shared" si="10"/>
        <v>0.8364596513264158</v>
      </c>
    </row>
    <row r="210" spans="1:8" ht="18" customHeight="1">
      <c r="A210" s="2"/>
      <c r="B210" s="2"/>
      <c r="C210" s="17"/>
      <c r="D210" s="2">
        <v>3070</v>
      </c>
      <c r="E210" s="3" t="s">
        <v>323</v>
      </c>
      <c r="F210" s="11">
        <v>121202</v>
      </c>
      <c r="G210" s="78">
        <v>121201</v>
      </c>
      <c r="H210" s="62">
        <f aca="true" t="shared" si="11" ref="H210:H239">G210/F210</f>
        <v>0.9999917493110675</v>
      </c>
    </row>
    <row r="211" spans="1:8" ht="18" customHeight="1">
      <c r="A211" s="2"/>
      <c r="B211" s="2"/>
      <c r="C211" s="17"/>
      <c r="D211" s="17">
        <v>4020</v>
      </c>
      <c r="E211" s="3" t="s">
        <v>324</v>
      </c>
      <c r="F211" s="11">
        <v>58000</v>
      </c>
      <c r="G211" s="78">
        <v>58000</v>
      </c>
      <c r="H211" s="62">
        <f t="shared" si="11"/>
        <v>1</v>
      </c>
    </row>
    <row r="212" spans="1:8" ht="18" customHeight="1">
      <c r="A212" s="2"/>
      <c r="B212" s="2"/>
      <c r="C212" s="17"/>
      <c r="D212" s="17">
        <v>4040</v>
      </c>
      <c r="E212" s="3" t="s">
        <v>294</v>
      </c>
      <c r="F212" s="11">
        <v>4180</v>
      </c>
      <c r="G212" s="78">
        <v>4180</v>
      </c>
      <c r="H212" s="62">
        <f t="shared" si="11"/>
        <v>1</v>
      </c>
    </row>
    <row r="213" spans="1:8" ht="18" customHeight="1">
      <c r="A213" s="2"/>
      <c r="B213" s="2"/>
      <c r="C213" s="17"/>
      <c r="D213" s="17">
        <v>4050</v>
      </c>
      <c r="E213" s="3" t="s">
        <v>325</v>
      </c>
      <c r="F213" s="11">
        <v>2540000</v>
      </c>
      <c r="G213" s="78">
        <v>2540000</v>
      </c>
      <c r="H213" s="62">
        <f t="shared" si="11"/>
        <v>1</v>
      </c>
    </row>
    <row r="214" spans="1:8" ht="18" customHeight="1">
      <c r="A214" s="2"/>
      <c r="B214" s="2"/>
      <c r="C214" s="17"/>
      <c r="D214" s="17">
        <v>4060</v>
      </c>
      <c r="E214" s="3" t="s">
        <v>326</v>
      </c>
      <c r="F214" s="11">
        <v>134884</v>
      </c>
      <c r="G214" s="78">
        <v>134883</v>
      </c>
      <c r="H214" s="62">
        <f t="shared" si="11"/>
        <v>0.9999925862222354</v>
      </c>
    </row>
    <row r="215" spans="1:8" ht="18" customHeight="1">
      <c r="A215" s="2"/>
      <c r="B215" s="2"/>
      <c r="C215" s="17"/>
      <c r="D215" s="17">
        <v>4070</v>
      </c>
      <c r="E215" s="3" t="s">
        <v>327</v>
      </c>
      <c r="F215" s="11">
        <v>206202</v>
      </c>
      <c r="G215" s="78">
        <v>206202</v>
      </c>
      <c r="H215" s="62">
        <f t="shared" si="11"/>
        <v>1</v>
      </c>
    </row>
    <row r="216" spans="1:8" ht="18" customHeight="1">
      <c r="A216" s="2"/>
      <c r="B216" s="2"/>
      <c r="C216" s="17"/>
      <c r="D216" s="17">
        <v>4110</v>
      </c>
      <c r="E216" s="3" t="s">
        <v>296</v>
      </c>
      <c r="F216" s="11">
        <v>10795</v>
      </c>
      <c r="G216" s="78">
        <v>10794</v>
      </c>
      <c r="H216" s="62">
        <f t="shared" si="11"/>
        <v>0.9999073645206114</v>
      </c>
    </row>
    <row r="217" spans="1:8" ht="18" customHeight="1">
      <c r="A217" s="2"/>
      <c r="B217" s="2"/>
      <c r="C217" s="17"/>
      <c r="D217" s="17">
        <v>4120</v>
      </c>
      <c r="E217" s="3" t="s">
        <v>297</v>
      </c>
      <c r="F217" s="11">
        <v>1230</v>
      </c>
      <c r="G217" s="78">
        <v>1229</v>
      </c>
      <c r="H217" s="62">
        <f t="shared" si="11"/>
        <v>0.9991869918699187</v>
      </c>
    </row>
    <row r="218" spans="1:8" ht="18" customHeight="1">
      <c r="A218" s="2"/>
      <c r="B218" s="2"/>
      <c r="C218" s="17"/>
      <c r="D218" s="17">
        <v>4170</v>
      </c>
      <c r="E218" s="3" t="s">
        <v>298</v>
      </c>
      <c r="F218" s="11">
        <v>14080</v>
      </c>
      <c r="G218" s="78">
        <v>14080</v>
      </c>
      <c r="H218" s="62">
        <f t="shared" si="11"/>
        <v>1</v>
      </c>
    </row>
    <row r="219" spans="1:8" ht="18" customHeight="1">
      <c r="A219" s="2"/>
      <c r="B219" s="2"/>
      <c r="C219" s="17"/>
      <c r="D219" s="17">
        <v>4180</v>
      </c>
      <c r="E219" s="3" t="s">
        <v>328</v>
      </c>
      <c r="F219" s="11">
        <v>115965</v>
      </c>
      <c r="G219" s="78">
        <v>115964</v>
      </c>
      <c r="H219" s="62">
        <f t="shared" si="11"/>
        <v>0.9999913767084896</v>
      </c>
    </row>
    <row r="220" spans="1:8" ht="18" customHeight="1">
      <c r="A220" s="2"/>
      <c r="B220" s="2"/>
      <c r="C220" s="17"/>
      <c r="D220" s="17">
        <v>4210</v>
      </c>
      <c r="E220" s="3" t="s">
        <v>299</v>
      </c>
      <c r="F220" s="11">
        <v>251361</v>
      </c>
      <c r="G220" s="78">
        <v>251361</v>
      </c>
      <c r="H220" s="62">
        <f t="shared" si="11"/>
        <v>1</v>
      </c>
    </row>
    <row r="221" spans="1:8" ht="18" customHeight="1">
      <c r="A221" s="2"/>
      <c r="B221" s="2"/>
      <c r="C221" s="17"/>
      <c r="D221" s="17">
        <v>4260</v>
      </c>
      <c r="E221" s="3" t="s">
        <v>302</v>
      </c>
      <c r="F221" s="11">
        <v>74566</v>
      </c>
      <c r="G221" s="78">
        <v>74565</v>
      </c>
      <c r="H221" s="62">
        <f t="shared" si="11"/>
        <v>0.999986589062039</v>
      </c>
    </row>
    <row r="222" spans="1:8" ht="18" customHeight="1">
      <c r="A222" s="2"/>
      <c r="B222" s="2"/>
      <c r="C222" s="17"/>
      <c r="D222" s="17">
        <v>4270</v>
      </c>
      <c r="E222" s="3" t="s">
        <v>303</v>
      </c>
      <c r="F222" s="11">
        <v>39907</v>
      </c>
      <c r="G222" s="78">
        <v>39907</v>
      </c>
      <c r="H222" s="62">
        <f t="shared" si="11"/>
        <v>1</v>
      </c>
    </row>
    <row r="223" spans="1:8" ht="18" customHeight="1">
      <c r="A223" s="2"/>
      <c r="B223" s="2"/>
      <c r="C223" s="17"/>
      <c r="D223" s="17">
        <v>4280</v>
      </c>
      <c r="E223" s="3" t="s">
        <v>304</v>
      </c>
      <c r="F223" s="11">
        <v>9887</v>
      </c>
      <c r="G223" s="78">
        <v>9887</v>
      </c>
      <c r="H223" s="62">
        <f t="shared" si="11"/>
        <v>1</v>
      </c>
    </row>
    <row r="224" spans="1:8" ht="18" customHeight="1">
      <c r="A224" s="2"/>
      <c r="B224" s="2"/>
      <c r="C224" s="17"/>
      <c r="D224" s="17">
        <v>4300</v>
      </c>
      <c r="E224" s="3" t="s">
        <v>290</v>
      </c>
      <c r="F224" s="11">
        <v>47335</v>
      </c>
      <c r="G224" s="78">
        <v>47333</v>
      </c>
      <c r="H224" s="62">
        <f t="shared" si="11"/>
        <v>0.9999577479666208</v>
      </c>
    </row>
    <row r="225" spans="1:8" ht="18" customHeight="1">
      <c r="A225" s="2"/>
      <c r="B225" s="2"/>
      <c r="C225" s="17"/>
      <c r="D225" s="17">
        <v>4350</v>
      </c>
      <c r="E225" s="3" t="s">
        <v>305</v>
      </c>
      <c r="F225" s="11">
        <v>1730</v>
      </c>
      <c r="G225" s="78">
        <v>1729</v>
      </c>
      <c r="H225" s="62">
        <f t="shared" si="11"/>
        <v>0.999421965317919</v>
      </c>
    </row>
    <row r="226" spans="1:8" ht="18" customHeight="1">
      <c r="A226" s="2"/>
      <c r="B226" s="2"/>
      <c r="C226" s="17"/>
      <c r="D226" s="17">
        <v>4360</v>
      </c>
      <c r="E226" s="3" t="s">
        <v>306</v>
      </c>
      <c r="F226" s="11">
        <v>6465</v>
      </c>
      <c r="G226" s="78">
        <v>6430</v>
      </c>
      <c r="H226" s="62">
        <f t="shared" si="11"/>
        <v>0.9945862335653519</v>
      </c>
    </row>
    <row r="227" spans="1:8" ht="18" customHeight="1">
      <c r="A227" s="2"/>
      <c r="B227" s="2"/>
      <c r="C227" s="17"/>
      <c r="D227" s="17">
        <v>4370</v>
      </c>
      <c r="E227" s="3" t="s">
        <v>307</v>
      </c>
      <c r="F227" s="11">
        <v>5366</v>
      </c>
      <c r="G227" s="78">
        <v>5366</v>
      </c>
      <c r="H227" s="62">
        <f t="shared" si="11"/>
        <v>1</v>
      </c>
    </row>
    <row r="228" spans="1:8" ht="18" customHeight="1">
      <c r="A228" s="2"/>
      <c r="B228" s="2"/>
      <c r="C228" s="17"/>
      <c r="D228" s="17">
        <v>4410</v>
      </c>
      <c r="E228" s="3" t="s">
        <v>309</v>
      </c>
      <c r="F228" s="11">
        <v>3589</v>
      </c>
      <c r="G228" s="78">
        <v>3588</v>
      </c>
      <c r="H228" s="62">
        <f t="shared" si="11"/>
        <v>0.9997213708553915</v>
      </c>
    </row>
    <row r="229" spans="1:8" ht="18" customHeight="1">
      <c r="A229" s="2"/>
      <c r="B229" s="2"/>
      <c r="C229" s="17"/>
      <c r="D229" s="17">
        <v>4430</v>
      </c>
      <c r="E229" s="3" t="s">
        <v>310</v>
      </c>
      <c r="F229" s="11">
        <v>1448</v>
      </c>
      <c r="G229" s="78">
        <v>1448</v>
      </c>
      <c r="H229" s="62">
        <f t="shared" si="11"/>
        <v>1</v>
      </c>
    </row>
    <row r="230" spans="1:8" ht="18" customHeight="1">
      <c r="A230" s="2"/>
      <c r="B230" s="2"/>
      <c r="C230" s="17"/>
      <c r="D230" s="17">
        <v>4440</v>
      </c>
      <c r="E230" s="3" t="s">
        <v>311</v>
      </c>
      <c r="F230" s="11">
        <v>2096</v>
      </c>
      <c r="G230" s="78">
        <v>2096</v>
      </c>
      <c r="H230" s="62">
        <f t="shared" si="11"/>
        <v>1</v>
      </c>
    </row>
    <row r="231" spans="1:8" ht="18" customHeight="1">
      <c r="A231" s="2"/>
      <c r="B231" s="2"/>
      <c r="C231" s="17"/>
      <c r="D231" s="17">
        <v>4500</v>
      </c>
      <c r="E231" s="3" t="s">
        <v>329</v>
      </c>
      <c r="F231" s="11">
        <v>12689</v>
      </c>
      <c r="G231" s="78">
        <v>12689</v>
      </c>
      <c r="H231" s="62">
        <f t="shared" si="11"/>
        <v>1</v>
      </c>
    </row>
    <row r="232" spans="1:8" ht="18" customHeight="1">
      <c r="A232" s="2"/>
      <c r="B232" s="2"/>
      <c r="C232" s="17"/>
      <c r="D232" s="17">
        <v>4510</v>
      </c>
      <c r="E232" s="3" t="s">
        <v>313</v>
      </c>
      <c r="F232" s="11">
        <v>163</v>
      </c>
      <c r="G232" s="78">
        <v>162</v>
      </c>
      <c r="H232" s="62">
        <f t="shared" si="11"/>
        <v>0.9938650306748467</v>
      </c>
    </row>
    <row r="233" spans="1:8" ht="18" customHeight="1">
      <c r="A233" s="2"/>
      <c r="B233" s="2"/>
      <c r="C233" s="17"/>
      <c r="D233" s="17">
        <v>4750</v>
      </c>
      <c r="E233" s="3" t="s">
        <v>316</v>
      </c>
      <c r="F233" s="11">
        <v>1860</v>
      </c>
      <c r="G233" s="78">
        <v>1859</v>
      </c>
      <c r="H233" s="62">
        <f t="shared" si="11"/>
        <v>0.9994623655913979</v>
      </c>
    </row>
    <row r="234" spans="1:8" ht="18" customHeight="1">
      <c r="A234" s="2"/>
      <c r="B234" s="2"/>
      <c r="C234" s="17"/>
      <c r="D234" s="17">
        <v>6050</v>
      </c>
      <c r="E234" s="3" t="s">
        <v>317</v>
      </c>
      <c r="F234" s="11">
        <v>470000</v>
      </c>
      <c r="G234" s="78">
        <v>470000</v>
      </c>
      <c r="H234" s="62">
        <f t="shared" si="11"/>
        <v>1</v>
      </c>
    </row>
    <row r="235" spans="1:8" ht="18" customHeight="1">
      <c r="A235" s="2"/>
      <c r="B235" s="2"/>
      <c r="C235" s="17"/>
      <c r="D235" s="17">
        <v>6057</v>
      </c>
      <c r="E235" s="3" t="s">
        <v>317</v>
      </c>
      <c r="F235" s="11">
        <v>1071000</v>
      </c>
      <c r="G235" s="78">
        <v>0</v>
      </c>
      <c r="H235" s="62">
        <f t="shared" si="11"/>
        <v>0</v>
      </c>
    </row>
    <row r="236" spans="1:8" ht="18" customHeight="1">
      <c r="A236" s="2"/>
      <c r="B236" s="2"/>
      <c r="C236" s="17"/>
      <c r="D236" s="17">
        <v>6059</v>
      </c>
      <c r="E236" s="3" t="s">
        <v>317</v>
      </c>
      <c r="F236" s="11">
        <v>189000</v>
      </c>
      <c r="G236" s="78">
        <v>189000</v>
      </c>
      <c r="H236" s="62">
        <f t="shared" si="11"/>
        <v>1</v>
      </c>
    </row>
    <row r="237" spans="1:8" ht="18" customHeight="1">
      <c r="A237" s="2"/>
      <c r="B237" s="2"/>
      <c r="C237" s="17"/>
      <c r="D237" s="17">
        <v>6060</v>
      </c>
      <c r="E237" s="3" t="s">
        <v>318</v>
      </c>
      <c r="F237" s="11">
        <v>5500</v>
      </c>
      <c r="G237" s="78">
        <v>5490</v>
      </c>
      <c r="H237" s="62">
        <f t="shared" si="11"/>
        <v>0.9981818181818182</v>
      </c>
    </row>
    <row r="238" spans="1:8" ht="18" customHeight="1">
      <c r="A238" s="2"/>
      <c r="B238" s="2"/>
      <c r="C238" s="17"/>
      <c r="D238" s="17">
        <v>6067</v>
      </c>
      <c r="E238" s="3" t="s">
        <v>318</v>
      </c>
      <c r="F238" s="11">
        <v>1219900</v>
      </c>
      <c r="G238" s="78">
        <v>1180076</v>
      </c>
      <c r="H238" s="62">
        <f t="shared" si="11"/>
        <v>0.9673547012050168</v>
      </c>
    </row>
    <row r="239" spans="1:8" ht="18" customHeight="1">
      <c r="A239" s="2"/>
      <c r="B239" s="2"/>
      <c r="C239" s="17"/>
      <c r="D239" s="17">
        <v>6069</v>
      </c>
      <c r="E239" s="3" t="s">
        <v>318</v>
      </c>
      <c r="F239" s="11">
        <v>215277</v>
      </c>
      <c r="G239" s="78">
        <v>208249</v>
      </c>
      <c r="H239" s="62">
        <f t="shared" si="11"/>
        <v>0.9673536885036488</v>
      </c>
    </row>
    <row r="240" spans="1:8" ht="18" customHeight="1">
      <c r="A240" s="2"/>
      <c r="B240" s="14"/>
      <c r="C240" s="14">
        <v>75414</v>
      </c>
      <c r="D240" s="14"/>
      <c r="E240" s="9" t="s">
        <v>60</v>
      </c>
      <c r="F240" s="86">
        <f>F241+F242+F243</f>
        <v>11100</v>
      </c>
      <c r="G240" s="86">
        <f>G241+G242+G243</f>
        <v>11095.85</v>
      </c>
      <c r="H240" s="63">
        <f aca="true" t="shared" si="12" ref="H240:H261">G240/F240</f>
        <v>0.9996261261261261</v>
      </c>
    </row>
    <row r="241" spans="1:8" ht="18" customHeight="1">
      <c r="A241" s="2"/>
      <c r="B241" s="2"/>
      <c r="C241" s="2"/>
      <c r="D241" s="2">
        <v>4210</v>
      </c>
      <c r="E241" s="3" t="s">
        <v>299</v>
      </c>
      <c r="F241" s="11">
        <v>1848</v>
      </c>
      <c r="G241" s="78">
        <v>1843.84</v>
      </c>
      <c r="H241" s="60">
        <f t="shared" si="12"/>
        <v>0.9977489177489177</v>
      </c>
    </row>
    <row r="242" spans="1:8" ht="18" customHeight="1">
      <c r="A242" s="2"/>
      <c r="B242" s="2"/>
      <c r="C242" s="2"/>
      <c r="D242" s="2">
        <v>4300</v>
      </c>
      <c r="E242" s="3" t="s">
        <v>290</v>
      </c>
      <c r="F242" s="11">
        <v>9112</v>
      </c>
      <c r="G242" s="78">
        <v>9112.01</v>
      </c>
      <c r="H242" s="60">
        <f t="shared" si="12"/>
        <v>1.0000010974539069</v>
      </c>
    </row>
    <row r="243" spans="1:8" ht="18" customHeight="1">
      <c r="A243" s="2"/>
      <c r="B243" s="2"/>
      <c r="C243" s="2"/>
      <c r="D243" s="2">
        <v>4750</v>
      </c>
      <c r="E243" s="3" t="s">
        <v>316</v>
      </c>
      <c r="F243" s="11">
        <v>140</v>
      </c>
      <c r="G243" s="78">
        <v>140</v>
      </c>
      <c r="H243" s="60">
        <f t="shared" si="12"/>
        <v>1</v>
      </c>
    </row>
    <row r="244" spans="1:8" ht="18" customHeight="1">
      <c r="A244" s="2"/>
      <c r="B244" s="2"/>
      <c r="C244" s="14">
        <v>75478</v>
      </c>
      <c r="D244" s="14"/>
      <c r="E244" s="9" t="s">
        <v>383</v>
      </c>
      <c r="F244" s="10">
        <f>F245+F246+F247</f>
        <v>90023</v>
      </c>
      <c r="G244" s="10">
        <f>G245+G246+G247</f>
        <v>78722.82</v>
      </c>
      <c r="H244" s="63">
        <f t="shared" si="12"/>
        <v>0.8744745231774103</v>
      </c>
    </row>
    <row r="245" spans="1:8" ht="18" customHeight="1">
      <c r="A245" s="2"/>
      <c r="B245" s="2"/>
      <c r="C245" s="2"/>
      <c r="D245" s="2">
        <v>4210</v>
      </c>
      <c r="E245" s="3" t="s">
        <v>299</v>
      </c>
      <c r="F245" s="11">
        <v>31856</v>
      </c>
      <c r="G245" s="78">
        <v>31660.95</v>
      </c>
      <c r="H245" s="60">
        <f t="shared" si="12"/>
        <v>0.9938771346057258</v>
      </c>
    </row>
    <row r="246" spans="1:8" ht="18" customHeight="1">
      <c r="A246" s="2"/>
      <c r="B246" s="2"/>
      <c r="C246" s="2"/>
      <c r="D246" s="2">
        <v>4270</v>
      </c>
      <c r="E246" s="3" t="s">
        <v>303</v>
      </c>
      <c r="F246" s="11">
        <v>5744</v>
      </c>
      <c r="G246" s="78">
        <v>5744</v>
      </c>
      <c r="H246" s="60">
        <f t="shared" si="12"/>
        <v>1</v>
      </c>
    </row>
    <row r="247" spans="1:8" ht="18" customHeight="1">
      <c r="A247" s="2"/>
      <c r="B247" s="2"/>
      <c r="C247" s="2"/>
      <c r="D247" s="2">
        <v>4300</v>
      </c>
      <c r="E247" s="3" t="s">
        <v>290</v>
      </c>
      <c r="F247" s="11">
        <v>52423</v>
      </c>
      <c r="G247" s="78">
        <v>41317.87</v>
      </c>
      <c r="H247" s="60">
        <f t="shared" si="12"/>
        <v>0.7881630200484521</v>
      </c>
    </row>
    <row r="248" spans="1:8" ht="18" customHeight="1">
      <c r="A248" s="2"/>
      <c r="B248" s="2"/>
      <c r="C248" s="14">
        <v>75495</v>
      </c>
      <c r="D248" s="14"/>
      <c r="E248" s="9" t="s">
        <v>58</v>
      </c>
      <c r="F248" s="86">
        <f>F249</f>
        <v>8935</v>
      </c>
      <c r="G248" s="128">
        <f>G249</f>
        <v>8935.01</v>
      </c>
      <c r="H248" s="63">
        <f t="shared" si="12"/>
        <v>1.0000011191941802</v>
      </c>
    </row>
    <row r="249" spans="1:8" ht="18" customHeight="1">
      <c r="A249" s="2"/>
      <c r="B249" s="2"/>
      <c r="C249" s="2"/>
      <c r="D249" s="2">
        <v>4210</v>
      </c>
      <c r="E249" s="3" t="s">
        <v>299</v>
      </c>
      <c r="F249" s="11">
        <v>8935</v>
      </c>
      <c r="G249" s="78">
        <v>8935.01</v>
      </c>
      <c r="H249" s="60">
        <f t="shared" si="12"/>
        <v>1.0000011191941802</v>
      </c>
    </row>
    <row r="250" spans="1:8" s="8" customFormat="1" ht="18" customHeight="1">
      <c r="A250" s="29" t="s">
        <v>81</v>
      </c>
      <c r="B250" s="29">
        <v>757</v>
      </c>
      <c r="C250" s="29"/>
      <c r="D250" s="29"/>
      <c r="E250" s="30" t="s">
        <v>106</v>
      </c>
      <c r="F250" s="33">
        <f>F251+F254</f>
        <v>1455000</v>
      </c>
      <c r="G250" s="33">
        <f>G251+G254</f>
        <v>1354103.24</v>
      </c>
      <c r="H250" s="58">
        <f t="shared" si="12"/>
        <v>0.930655147766323</v>
      </c>
    </row>
    <row r="251" spans="1:8" ht="43.5" customHeight="1">
      <c r="A251" s="2"/>
      <c r="B251" s="2"/>
      <c r="C251" s="23">
        <v>75702</v>
      </c>
      <c r="D251" s="23"/>
      <c r="E251" s="9" t="s">
        <v>171</v>
      </c>
      <c r="F251" s="126">
        <f>F252+F253</f>
        <v>932000</v>
      </c>
      <c r="G251" s="126">
        <f>G252+G253</f>
        <v>838100.3</v>
      </c>
      <c r="H251" s="65">
        <f t="shared" si="12"/>
        <v>0.8992492489270387</v>
      </c>
    </row>
    <row r="252" spans="1:8" ht="15.75" customHeight="1">
      <c r="A252" s="2"/>
      <c r="B252" s="2"/>
      <c r="C252" s="23"/>
      <c r="D252" s="43">
        <v>4300</v>
      </c>
      <c r="E252" s="40" t="s">
        <v>290</v>
      </c>
      <c r="F252" s="136">
        <v>330286</v>
      </c>
      <c r="G252" s="137">
        <v>330286</v>
      </c>
      <c r="H252" s="62">
        <f t="shared" si="12"/>
        <v>1</v>
      </c>
    </row>
    <row r="253" spans="1:8" ht="25.5">
      <c r="A253" s="2"/>
      <c r="B253" s="2"/>
      <c r="C253" s="17"/>
      <c r="D253" s="17">
        <v>8110</v>
      </c>
      <c r="E253" s="3" t="s">
        <v>376</v>
      </c>
      <c r="F253" s="19">
        <v>601714</v>
      </c>
      <c r="G253" s="141">
        <v>507814.3</v>
      </c>
      <c r="H253" s="62">
        <f t="shared" si="12"/>
        <v>0.8439462934217917</v>
      </c>
    </row>
    <row r="254" spans="1:8" ht="51">
      <c r="A254" s="2"/>
      <c r="B254" s="2"/>
      <c r="C254" s="23">
        <v>75704</v>
      </c>
      <c r="D254" s="23"/>
      <c r="E254" s="9" t="s">
        <v>107</v>
      </c>
      <c r="F254" s="126">
        <f>F255</f>
        <v>523000</v>
      </c>
      <c r="G254" s="132">
        <f>G255</f>
        <v>516002.94</v>
      </c>
      <c r="H254" s="65">
        <f t="shared" si="12"/>
        <v>0.9866213001912046</v>
      </c>
    </row>
    <row r="255" spans="1:8" ht="18" customHeight="1">
      <c r="A255" s="15"/>
      <c r="B255" s="15"/>
      <c r="C255" s="16"/>
      <c r="D255" s="15">
        <v>8020</v>
      </c>
      <c r="E255" s="6" t="s">
        <v>331</v>
      </c>
      <c r="F255" s="12">
        <v>523000</v>
      </c>
      <c r="G255" s="127">
        <v>516002.94</v>
      </c>
      <c r="H255" s="59">
        <f t="shared" si="12"/>
        <v>0.9866213001912046</v>
      </c>
    </row>
    <row r="256" spans="1:8" s="8" customFormat="1" ht="18" customHeight="1">
      <c r="A256" s="14" t="s">
        <v>82</v>
      </c>
      <c r="B256" s="14">
        <v>758</v>
      </c>
      <c r="C256" s="14"/>
      <c r="D256" s="14"/>
      <c r="E256" s="9" t="s">
        <v>61</v>
      </c>
      <c r="F256" s="10">
        <f>SUM(F258:F258)</f>
        <v>574381</v>
      </c>
      <c r="G256" s="128">
        <f>SUM(G258:G258)</f>
        <v>0</v>
      </c>
      <c r="H256" s="63">
        <f t="shared" si="12"/>
        <v>0</v>
      </c>
    </row>
    <row r="257" spans="1:8" s="8" customFormat="1" ht="18" customHeight="1" hidden="1">
      <c r="A257" s="14"/>
      <c r="B257" s="14"/>
      <c r="C257" s="2">
        <v>75814</v>
      </c>
      <c r="D257" s="2"/>
      <c r="E257" s="3" t="s">
        <v>91</v>
      </c>
      <c r="F257" s="38">
        <v>5676</v>
      </c>
      <c r="G257" s="130">
        <v>5676</v>
      </c>
      <c r="H257" s="60">
        <f t="shared" si="12"/>
        <v>1</v>
      </c>
    </row>
    <row r="258" spans="1:8" ht="18" customHeight="1">
      <c r="A258" s="2"/>
      <c r="B258" s="2"/>
      <c r="C258" s="14">
        <v>75818</v>
      </c>
      <c r="D258" s="14"/>
      <c r="E258" s="9" t="s">
        <v>172</v>
      </c>
      <c r="F258" s="86">
        <f>F259</f>
        <v>574381</v>
      </c>
      <c r="G258" s="128">
        <f>G259</f>
        <v>0</v>
      </c>
      <c r="H258" s="63">
        <f t="shared" si="12"/>
        <v>0</v>
      </c>
    </row>
    <row r="259" spans="1:8" ht="18" customHeight="1">
      <c r="A259" s="15"/>
      <c r="B259" s="15"/>
      <c r="C259" s="15"/>
      <c r="D259" s="15">
        <v>4810</v>
      </c>
      <c r="E259" s="6" t="s">
        <v>332</v>
      </c>
      <c r="F259" s="12">
        <v>574381</v>
      </c>
      <c r="G259" s="127">
        <v>0</v>
      </c>
      <c r="H259" s="61">
        <f t="shared" si="12"/>
        <v>0</v>
      </c>
    </row>
    <row r="260" spans="1:8" s="8" customFormat="1" ht="18" customHeight="1">
      <c r="A260" s="14" t="s">
        <v>83</v>
      </c>
      <c r="B260" s="14">
        <v>801</v>
      </c>
      <c r="C260" s="14"/>
      <c r="D260" s="14"/>
      <c r="E260" s="9" t="s">
        <v>62</v>
      </c>
      <c r="F260" s="10">
        <f>F261+F295+F316+F339+F353+F381+F397+F420+F436+F444+F460+F283</f>
        <v>29685783</v>
      </c>
      <c r="G260" s="10">
        <f>G261+G295+G316+G339+G353+G381+G397+G420+G436+G444+G460+G283</f>
        <v>27990561.180000003</v>
      </c>
      <c r="H260" s="63">
        <f t="shared" si="12"/>
        <v>0.9428944885839798</v>
      </c>
    </row>
    <row r="261" spans="1:8" ht="18" customHeight="1">
      <c r="A261" s="2"/>
      <c r="B261" s="2"/>
      <c r="C261" s="14">
        <v>80102</v>
      </c>
      <c r="D261" s="14"/>
      <c r="E261" s="9" t="s">
        <v>108</v>
      </c>
      <c r="F261" s="86">
        <f>SUM(F262:F282)</f>
        <v>1705539</v>
      </c>
      <c r="G261" s="86">
        <f>SUM(G262:G282)</f>
        <v>1693587.85</v>
      </c>
      <c r="H261" s="63">
        <f t="shared" si="12"/>
        <v>0.9929927430565939</v>
      </c>
    </row>
    <row r="262" spans="1:11" ht="18" customHeight="1">
      <c r="A262" s="2"/>
      <c r="B262" s="2"/>
      <c r="C262" s="2"/>
      <c r="D262" s="2">
        <v>3020</v>
      </c>
      <c r="E262" s="3" t="s">
        <v>293</v>
      </c>
      <c r="F262" s="11">
        <v>800</v>
      </c>
      <c r="G262" s="78">
        <v>800</v>
      </c>
      <c r="H262" s="60">
        <f aca="true" t="shared" si="13" ref="H262:H282">G262/F262</f>
        <v>1</v>
      </c>
      <c r="K262" s="78"/>
    </row>
    <row r="263" spans="1:8" ht="18" customHeight="1">
      <c r="A263" s="2"/>
      <c r="B263" s="2"/>
      <c r="C263" s="2"/>
      <c r="D263" s="2">
        <v>4010</v>
      </c>
      <c r="E263" s="3" t="s">
        <v>295</v>
      </c>
      <c r="F263" s="11">
        <v>811929</v>
      </c>
      <c r="G263" s="78">
        <v>811929</v>
      </c>
      <c r="H263" s="60">
        <f t="shared" si="13"/>
        <v>1</v>
      </c>
    </row>
    <row r="264" spans="1:8" ht="18" customHeight="1">
      <c r="A264" s="2"/>
      <c r="B264" s="2"/>
      <c r="C264" s="2"/>
      <c r="D264" s="2">
        <v>4040</v>
      </c>
      <c r="E264" s="3" t="s">
        <v>294</v>
      </c>
      <c r="F264" s="11">
        <v>57514</v>
      </c>
      <c r="G264" s="78">
        <v>57514</v>
      </c>
      <c r="H264" s="60">
        <f t="shared" si="13"/>
        <v>1</v>
      </c>
    </row>
    <row r="265" spans="1:8" ht="18" customHeight="1">
      <c r="A265" s="2"/>
      <c r="B265" s="2"/>
      <c r="C265" s="2"/>
      <c r="D265" s="2">
        <v>4110</v>
      </c>
      <c r="E265" s="3" t="s">
        <v>296</v>
      </c>
      <c r="F265" s="11">
        <v>131179</v>
      </c>
      <c r="G265" s="78">
        <v>131179</v>
      </c>
      <c r="H265" s="60">
        <f t="shared" si="13"/>
        <v>1</v>
      </c>
    </row>
    <row r="266" spans="1:8" ht="18" customHeight="1">
      <c r="A266" s="2"/>
      <c r="B266" s="2"/>
      <c r="C266" s="2"/>
      <c r="D266" s="2">
        <v>4120</v>
      </c>
      <c r="E266" s="3" t="s">
        <v>297</v>
      </c>
      <c r="F266" s="11">
        <v>19663</v>
      </c>
      <c r="G266" s="78">
        <v>19663</v>
      </c>
      <c r="H266" s="60">
        <f t="shared" si="13"/>
        <v>1</v>
      </c>
    </row>
    <row r="267" spans="1:8" ht="18" customHeight="1">
      <c r="A267" s="2"/>
      <c r="B267" s="2"/>
      <c r="C267" s="2"/>
      <c r="D267" s="2">
        <v>4170</v>
      </c>
      <c r="E267" s="3" t="s">
        <v>298</v>
      </c>
      <c r="F267" s="11">
        <v>9000</v>
      </c>
      <c r="G267" s="78">
        <v>9000</v>
      </c>
      <c r="H267" s="60">
        <f t="shared" si="13"/>
        <v>1</v>
      </c>
    </row>
    <row r="268" spans="1:8" ht="18" customHeight="1">
      <c r="A268" s="2"/>
      <c r="B268" s="2"/>
      <c r="C268" s="2"/>
      <c r="D268" s="2">
        <v>4210</v>
      </c>
      <c r="E268" s="3" t="s">
        <v>299</v>
      </c>
      <c r="F268" s="11">
        <v>52603</v>
      </c>
      <c r="G268" s="78">
        <v>52603</v>
      </c>
      <c r="H268" s="60">
        <f t="shared" si="13"/>
        <v>1</v>
      </c>
    </row>
    <row r="269" spans="1:8" ht="18" customHeight="1">
      <c r="A269" s="2"/>
      <c r="B269" s="2"/>
      <c r="C269" s="2"/>
      <c r="D269" s="2">
        <v>4240</v>
      </c>
      <c r="E269" s="3" t="s">
        <v>333</v>
      </c>
      <c r="F269" s="11">
        <v>3326</v>
      </c>
      <c r="G269" s="78">
        <v>3326</v>
      </c>
      <c r="H269" s="60">
        <f t="shared" si="13"/>
        <v>1</v>
      </c>
    </row>
    <row r="270" spans="1:8" ht="18" customHeight="1">
      <c r="A270" s="2"/>
      <c r="B270" s="2"/>
      <c r="C270" s="2"/>
      <c r="D270" s="2">
        <v>4260</v>
      </c>
      <c r="E270" s="3" t="s">
        <v>302</v>
      </c>
      <c r="F270" s="11">
        <v>8441</v>
      </c>
      <c r="G270" s="78">
        <v>8441</v>
      </c>
      <c r="H270" s="60">
        <f t="shared" si="13"/>
        <v>1</v>
      </c>
    </row>
    <row r="271" spans="1:8" ht="18" customHeight="1">
      <c r="A271" s="2"/>
      <c r="B271" s="2"/>
      <c r="C271" s="2"/>
      <c r="D271" s="2">
        <v>4270</v>
      </c>
      <c r="E271" s="3" t="s">
        <v>303</v>
      </c>
      <c r="F271" s="11">
        <v>383000</v>
      </c>
      <c r="G271" s="78">
        <v>383000</v>
      </c>
      <c r="H271" s="60">
        <f t="shared" si="13"/>
        <v>1</v>
      </c>
    </row>
    <row r="272" spans="1:8" ht="18" customHeight="1">
      <c r="A272" s="2"/>
      <c r="B272" s="2"/>
      <c r="C272" s="2"/>
      <c r="D272" s="2">
        <v>4280</v>
      </c>
      <c r="E272" s="3" t="s">
        <v>304</v>
      </c>
      <c r="F272" s="11">
        <v>502</v>
      </c>
      <c r="G272" s="78">
        <v>502</v>
      </c>
      <c r="H272" s="60">
        <f t="shared" si="13"/>
        <v>1</v>
      </c>
    </row>
    <row r="273" spans="1:8" ht="18" customHeight="1">
      <c r="A273" s="2"/>
      <c r="B273" s="2"/>
      <c r="C273" s="2"/>
      <c r="D273" s="2">
        <v>4300</v>
      </c>
      <c r="E273" s="3" t="s">
        <v>290</v>
      </c>
      <c r="F273" s="11">
        <v>10250</v>
      </c>
      <c r="G273" s="78">
        <v>10250</v>
      </c>
      <c r="H273" s="60">
        <f t="shared" si="13"/>
        <v>1</v>
      </c>
    </row>
    <row r="274" spans="1:8" ht="18" customHeight="1">
      <c r="A274" s="2"/>
      <c r="B274" s="2"/>
      <c r="C274" s="2"/>
      <c r="D274" s="2">
        <v>4360</v>
      </c>
      <c r="E274" s="3" t="s">
        <v>306</v>
      </c>
      <c r="F274" s="11">
        <v>400</v>
      </c>
      <c r="G274" s="78">
        <v>400</v>
      </c>
      <c r="H274" s="60">
        <f t="shared" si="13"/>
        <v>1</v>
      </c>
    </row>
    <row r="275" spans="1:8" ht="18" customHeight="1">
      <c r="A275" s="2"/>
      <c r="B275" s="2"/>
      <c r="C275" s="2"/>
      <c r="D275" s="2">
        <v>4370</v>
      </c>
      <c r="E275" s="3" t="s">
        <v>307</v>
      </c>
      <c r="F275" s="11">
        <v>1100</v>
      </c>
      <c r="G275" s="78">
        <v>1100</v>
      </c>
      <c r="H275" s="60">
        <f t="shared" si="13"/>
        <v>1</v>
      </c>
    </row>
    <row r="276" spans="1:8" ht="18" customHeight="1">
      <c r="A276" s="2"/>
      <c r="B276" s="2"/>
      <c r="C276" s="2"/>
      <c r="D276" s="2">
        <v>4410</v>
      </c>
      <c r="E276" s="3" t="s">
        <v>309</v>
      </c>
      <c r="F276" s="11">
        <v>1800</v>
      </c>
      <c r="G276" s="78">
        <v>1800</v>
      </c>
      <c r="H276" s="60">
        <f t="shared" si="13"/>
        <v>1</v>
      </c>
    </row>
    <row r="277" spans="1:8" ht="18" customHeight="1">
      <c r="A277" s="2"/>
      <c r="B277" s="2"/>
      <c r="C277" s="2"/>
      <c r="D277" s="2">
        <v>4430</v>
      </c>
      <c r="E277" s="3" t="s">
        <v>310</v>
      </c>
      <c r="F277" s="11">
        <v>150</v>
      </c>
      <c r="G277" s="78">
        <v>150</v>
      </c>
      <c r="H277" s="60">
        <f t="shared" si="13"/>
        <v>1</v>
      </c>
    </row>
    <row r="278" spans="1:8" ht="18" customHeight="1">
      <c r="A278" s="2"/>
      <c r="B278" s="2"/>
      <c r="C278" s="2"/>
      <c r="D278" s="2">
        <v>4440</v>
      </c>
      <c r="E278" s="3" t="s">
        <v>311</v>
      </c>
      <c r="F278" s="11">
        <v>48631</v>
      </c>
      <c r="G278" s="78">
        <v>48631</v>
      </c>
      <c r="H278" s="60">
        <f t="shared" si="13"/>
        <v>1</v>
      </c>
    </row>
    <row r="279" spans="1:8" ht="18" customHeight="1">
      <c r="A279" s="2"/>
      <c r="B279" s="2"/>
      <c r="C279" s="2"/>
      <c r="D279" s="2">
        <v>4740</v>
      </c>
      <c r="E279" s="3" t="s">
        <v>315</v>
      </c>
      <c r="F279" s="11">
        <v>1300</v>
      </c>
      <c r="G279" s="78">
        <v>1300</v>
      </c>
      <c r="H279" s="60">
        <f t="shared" si="13"/>
        <v>1</v>
      </c>
    </row>
    <row r="280" spans="1:8" ht="18" customHeight="1">
      <c r="A280" s="2"/>
      <c r="B280" s="2"/>
      <c r="C280" s="2"/>
      <c r="D280" s="2">
        <v>4750</v>
      </c>
      <c r="E280" s="3" t="s">
        <v>316</v>
      </c>
      <c r="F280" s="11">
        <v>2300</v>
      </c>
      <c r="G280" s="78">
        <v>2300</v>
      </c>
      <c r="H280" s="60">
        <f t="shared" si="13"/>
        <v>1</v>
      </c>
    </row>
    <row r="281" spans="1:8" ht="18" customHeight="1">
      <c r="A281" s="2"/>
      <c r="B281" s="2"/>
      <c r="C281" s="2"/>
      <c r="D281" s="2">
        <v>4780</v>
      </c>
      <c r="E281" s="3" t="s">
        <v>401</v>
      </c>
      <c r="F281" s="11">
        <v>10916</v>
      </c>
      <c r="G281" s="78">
        <v>10916</v>
      </c>
      <c r="H281" s="60">
        <f t="shared" si="13"/>
        <v>1</v>
      </c>
    </row>
    <row r="282" spans="1:8" ht="18" customHeight="1">
      <c r="A282" s="2"/>
      <c r="B282" s="2"/>
      <c r="C282" s="2"/>
      <c r="D282" s="2">
        <v>6050</v>
      </c>
      <c r="E282" s="3" t="s">
        <v>317</v>
      </c>
      <c r="F282" s="11">
        <v>150735</v>
      </c>
      <c r="G282" s="78">
        <v>138783.85</v>
      </c>
      <c r="H282" s="60">
        <f t="shared" si="13"/>
        <v>0.9207141672471556</v>
      </c>
    </row>
    <row r="283" spans="1:8" ht="18" customHeight="1">
      <c r="A283" s="2"/>
      <c r="B283" s="14"/>
      <c r="C283" s="14">
        <v>80110</v>
      </c>
      <c r="D283" s="14"/>
      <c r="E283" s="9" t="s">
        <v>364</v>
      </c>
      <c r="F283" s="10">
        <f>SUM(F284:F294)</f>
        <v>264211</v>
      </c>
      <c r="G283" s="10">
        <f>SUM(G284:G294)</f>
        <v>264211</v>
      </c>
      <c r="H283" s="63">
        <f>G283/F283</f>
        <v>1</v>
      </c>
    </row>
    <row r="284" spans="1:8" ht="18" customHeight="1">
      <c r="A284" s="2"/>
      <c r="B284" s="2"/>
      <c r="C284" s="2"/>
      <c r="D284" s="2">
        <v>3020</v>
      </c>
      <c r="E284" s="3" t="s">
        <v>293</v>
      </c>
      <c r="F284" s="11">
        <v>522</v>
      </c>
      <c r="G284" s="78">
        <v>522</v>
      </c>
      <c r="H284" s="60">
        <f aca="true" t="shared" si="14" ref="H284:H294">G284/F284</f>
        <v>1</v>
      </c>
    </row>
    <row r="285" spans="1:8" ht="18" customHeight="1">
      <c r="A285" s="2"/>
      <c r="B285" s="2"/>
      <c r="C285" s="2"/>
      <c r="D285" s="2">
        <v>4010</v>
      </c>
      <c r="E285" s="3" t="s">
        <v>295</v>
      </c>
      <c r="F285" s="11">
        <v>173352</v>
      </c>
      <c r="G285" s="78">
        <v>173352</v>
      </c>
      <c r="H285" s="60">
        <f t="shared" si="14"/>
        <v>1</v>
      </c>
    </row>
    <row r="286" spans="1:8" ht="18" customHeight="1">
      <c r="A286" s="2"/>
      <c r="B286" s="2"/>
      <c r="C286" s="2"/>
      <c r="D286" s="2">
        <v>4040</v>
      </c>
      <c r="E286" s="3" t="s">
        <v>294</v>
      </c>
      <c r="F286" s="11">
        <v>3705</v>
      </c>
      <c r="G286" s="78">
        <v>3705</v>
      </c>
      <c r="H286" s="60">
        <f t="shared" si="14"/>
        <v>1</v>
      </c>
    </row>
    <row r="287" spans="1:8" ht="18" customHeight="1">
      <c r="A287" s="2"/>
      <c r="B287" s="2"/>
      <c r="C287" s="2"/>
      <c r="D287" s="2">
        <v>4110</v>
      </c>
      <c r="E287" s="3" t="s">
        <v>296</v>
      </c>
      <c r="F287" s="11">
        <v>25853</v>
      </c>
      <c r="G287" s="78">
        <v>25853</v>
      </c>
      <c r="H287" s="60">
        <f t="shared" si="14"/>
        <v>1</v>
      </c>
    </row>
    <row r="288" spans="1:8" ht="18" customHeight="1">
      <c r="A288" s="2"/>
      <c r="B288" s="2"/>
      <c r="C288" s="2"/>
      <c r="D288" s="2">
        <v>4120</v>
      </c>
      <c r="E288" s="3" t="s">
        <v>297</v>
      </c>
      <c r="F288" s="11">
        <v>3338</v>
      </c>
      <c r="G288" s="78">
        <v>3338</v>
      </c>
      <c r="H288" s="60">
        <f t="shared" si="14"/>
        <v>1</v>
      </c>
    </row>
    <row r="289" spans="1:8" ht="18" customHeight="1">
      <c r="A289" s="2"/>
      <c r="B289" s="2"/>
      <c r="C289" s="2"/>
      <c r="D289" s="2">
        <v>4210</v>
      </c>
      <c r="E289" s="3" t="s">
        <v>299</v>
      </c>
      <c r="F289" s="11">
        <v>15907</v>
      </c>
      <c r="G289" s="78">
        <v>15907</v>
      </c>
      <c r="H289" s="60">
        <f t="shared" si="14"/>
        <v>1</v>
      </c>
    </row>
    <row r="290" spans="1:8" ht="18" customHeight="1">
      <c r="A290" s="2"/>
      <c r="B290" s="2"/>
      <c r="C290" s="2"/>
      <c r="D290" s="2">
        <v>4240</v>
      </c>
      <c r="E290" s="3" t="s">
        <v>333</v>
      </c>
      <c r="F290" s="11">
        <v>1028</v>
      </c>
      <c r="G290" s="78">
        <v>1028</v>
      </c>
      <c r="H290" s="60">
        <f t="shared" si="14"/>
        <v>1</v>
      </c>
    </row>
    <row r="291" spans="1:8" ht="18" customHeight="1">
      <c r="A291" s="2"/>
      <c r="B291" s="2"/>
      <c r="C291" s="2"/>
      <c r="D291" s="2">
        <v>4260</v>
      </c>
      <c r="E291" s="3" t="s">
        <v>302</v>
      </c>
      <c r="F291" s="11">
        <v>22400</v>
      </c>
      <c r="G291" s="78">
        <v>22400</v>
      </c>
      <c r="H291" s="60">
        <f t="shared" si="14"/>
        <v>1</v>
      </c>
    </row>
    <row r="292" spans="1:8" ht="18" customHeight="1">
      <c r="A292" s="2"/>
      <c r="B292" s="2"/>
      <c r="C292" s="2"/>
      <c r="D292" s="2">
        <v>4300</v>
      </c>
      <c r="E292" s="3" t="s">
        <v>290</v>
      </c>
      <c r="F292" s="11">
        <v>2760</v>
      </c>
      <c r="G292" s="78">
        <v>2760</v>
      </c>
      <c r="H292" s="60">
        <f t="shared" si="14"/>
        <v>1</v>
      </c>
    </row>
    <row r="293" spans="1:8" ht="18" customHeight="1">
      <c r="A293" s="2"/>
      <c r="B293" s="2"/>
      <c r="C293" s="2"/>
      <c r="D293" s="2">
        <v>4440</v>
      </c>
      <c r="E293" s="3" t="s">
        <v>311</v>
      </c>
      <c r="F293" s="11">
        <v>13870</v>
      </c>
      <c r="G293" s="78">
        <v>13870</v>
      </c>
      <c r="H293" s="60">
        <f t="shared" si="14"/>
        <v>1</v>
      </c>
    </row>
    <row r="294" spans="1:8" ht="18" customHeight="1">
      <c r="A294" s="2"/>
      <c r="B294" s="2"/>
      <c r="C294" s="2"/>
      <c r="D294" s="2">
        <v>4740</v>
      </c>
      <c r="E294" s="3" t="s">
        <v>315</v>
      </c>
      <c r="F294" s="11">
        <v>1476</v>
      </c>
      <c r="G294" s="78">
        <v>1476</v>
      </c>
      <c r="H294" s="60">
        <f t="shared" si="14"/>
        <v>1</v>
      </c>
    </row>
    <row r="295" spans="1:8" ht="18" customHeight="1">
      <c r="A295" s="2"/>
      <c r="B295" s="2"/>
      <c r="C295" s="14">
        <v>80111</v>
      </c>
      <c r="D295" s="14"/>
      <c r="E295" s="9" t="s">
        <v>109</v>
      </c>
      <c r="F295" s="10">
        <f>SUM(F296:F315)</f>
        <v>883534</v>
      </c>
      <c r="G295" s="10">
        <f>SUM(G296:G315)</f>
        <v>883534</v>
      </c>
      <c r="H295" s="63">
        <f>G295/F295</f>
        <v>1</v>
      </c>
    </row>
    <row r="296" spans="1:8" ht="18" customHeight="1">
      <c r="A296" s="2"/>
      <c r="B296" s="2"/>
      <c r="C296" s="2"/>
      <c r="D296" s="2">
        <v>3020</v>
      </c>
      <c r="E296" s="3" t="s">
        <v>293</v>
      </c>
      <c r="F296" s="11">
        <v>520</v>
      </c>
      <c r="G296" s="78">
        <v>520</v>
      </c>
      <c r="H296" s="60">
        <f aca="true" t="shared" si="15" ref="H296:H315">G296/F296</f>
        <v>1</v>
      </c>
    </row>
    <row r="297" spans="1:8" ht="18" customHeight="1">
      <c r="A297" s="2"/>
      <c r="B297" s="2"/>
      <c r="C297" s="2"/>
      <c r="D297" s="2">
        <v>4010</v>
      </c>
      <c r="E297" s="3" t="s">
        <v>295</v>
      </c>
      <c r="F297" s="11">
        <v>596970</v>
      </c>
      <c r="G297" s="78">
        <v>596970</v>
      </c>
      <c r="H297" s="60">
        <f t="shared" si="15"/>
        <v>1</v>
      </c>
    </row>
    <row r="298" spans="1:8" ht="18" customHeight="1">
      <c r="A298" s="2"/>
      <c r="B298" s="2"/>
      <c r="C298" s="2"/>
      <c r="D298" s="2">
        <v>4040</v>
      </c>
      <c r="E298" s="3" t="s">
        <v>294</v>
      </c>
      <c r="F298" s="11">
        <v>41148</v>
      </c>
      <c r="G298" s="78">
        <v>41148</v>
      </c>
      <c r="H298" s="60">
        <f t="shared" si="15"/>
        <v>1</v>
      </c>
    </row>
    <row r="299" spans="1:8" ht="18" customHeight="1">
      <c r="A299" s="2"/>
      <c r="B299" s="2"/>
      <c r="C299" s="2"/>
      <c r="D299" s="2">
        <v>4110</v>
      </c>
      <c r="E299" s="3" t="s">
        <v>296</v>
      </c>
      <c r="F299" s="11">
        <v>95562</v>
      </c>
      <c r="G299" s="78">
        <v>95562</v>
      </c>
      <c r="H299" s="60">
        <f t="shared" si="15"/>
        <v>1</v>
      </c>
    </row>
    <row r="300" spans="1:8" ht="18" customHeight="1">
      <c r="A300" s="2"/>
      <c r="B300" s="2"/>
      <c r="C300" s="2"/>
      <c r="D300" s="2">
        <v>4120</v>
      </c>
      <c r="E300" s="3" t="s">
        <v>297</v>
      </c>
      <c r="F300" s="11">
        <v>14785</v>
      </c>
      <c r="G300" s="78">
        <v>14785</v>
      </c>
      <c r="H300" s="60">
        <f t="shared" si="15"/>
        <v>1</v>
      </c>
    </row>
    <row r="301" spans="1:8" ht="18" customHeight="1">
      <c r="A301" s="2"/>
      <c r="B301" s="2"/>
      <c r="C301" s="2"/>
      <c r="D301" s="2">
        <v>4210</v>
      </c>
      <c r="E301" s="3" t="s">
        <v>299</v>
      </c>
      <c r="F301" s="11">
        <v>37933</v>
      </c>
      <c r="G301" s="78">
        <v>37933</v>
      </c>
      <c r="H301" s="60">
        <f t="shared" si="15"/>
        <v>1</v>
      </c>
    </row>
    <row r="302" spans="1:8" ht="18" customHeight="1">
      <c r="A302" s="2"/>
      <c r="B302" s="2"/>
      <c r="C302" s="2"/>
      <c r="D302" s="2">
        <v>4240</v>
      </c>
      <c r="E302" s="3" t="s">
        <v>333</v>
      </c>
      <c r="F302" s="11">
        <v>37000</v>
      </c>
      <c r="G302" s="78">
        <v>37000</v>
      </c>
      <c r="H302" s="60">
        <f t="shared" si="15"/>
        <v>1</v>
      </c>
    </row>
    <row r="303" spans="1:8" ht="18" customHeight="1">
      <c r="A303" s="2"/>
      <c r="B303" s="2"/>
      <c r="C303" s="2"/>
      <c r="D303" s="2">
        <v>4260</v>
      </c>
      <c r="E303" s="3" t="s">
        <v>302</v>
      </c>
      <c r="F303" s="11">
        <v>3200</v>
      </c>
      <c r="G303" s="78">
        <v>3200</v>
      </c>
      <c r="H303" s="60">
        <f t="shared" si="15"/>
        <v>1</v>
      </c>
    </row>
    <row r="304" spans="1:8" ht="18" customHeight="1">
      <c r="A304" s="2"/>
      <c r="B304" s="2"/>
      <c r="C304" s="2"/>
      <c r="D304" s="2">
        <v>4270</v>
      </c>
      <c r="E304" s="3" t="s">
        <v>303</v>
      </c>
      <c r="F304" s="11">
        <v>2500</v>
      </c>
      <c r="G304" s="78">
        <v>2500</v>
      </c>
      <c r="H304" s="60">
        <f t="shared" si="15"/>
        <v>1</v>
      </c>
    </row>
    <row r="305" spans="1:8" ht="18" customHeight="1">
      <c r="A305" s="2"/>
      <c r="B305" s="2"/>
      <c r="C305" s="2"/>
      <c r="D305" s="2">
        <v>4280</v>
      </c>
      <c r="E305" s="3" t="s">
        <v>304</v>
      </c>
      <c r="F305" s="11">
        <v>300</v>
      </c>
      <c r="G305" s="78">
        <v>300</v>
      </c>
      <c r="H305" s="60">
        <f t="shared" si="15"/>
        <v>1</v>
      </c>
    </row>
    <row r="306" spans="1:8" ht="18" customHeight="1">
      <c r="A306" s="2"/>
      <c r="B306" s="2"/>
      <c r="C306" s="2"/>
      <c r="D306" s="2">
        <v>4300</v>
      </c>
      <c r="E306" s="3" t="s">
        <v>290</v>
      </c>
      <c r="F306" s="11">
        <v>7200</v>
      </c>
      <c r="G306" s="78">
        <v>7200</v>
      </c>
      <c r="H306" s="60">
        <f t="shared" si="15"/>
        <v>1</v>
      </c>
    </row>
    <row r="307" spans="1:8" ht="18" customHeight="1">
      <c r="A307" s="2"/>
      <c r="B307" s="2"/>
      <c r="C307" s="2"/>
      <c r="D307" s="2">
        <v>4350</v>
      </c>
      <c r="E307" s="3" t="s">
        <v>305</v>
      </c>
      <c r="F307" s="11">
        <v>348</v>
      </c>
      <c r="G307" s="78">
        <v>348</v>
      </c>
      <c r="H307" s="60">
        <f t="shared" si="15"/>
        <v>1</v>
      </c>
    </row>
    <row r="308" spans="1:8" ht="18" customHeight="1">
      <c r="A308" s="2"/>
      <c r="B308" s="2"/>
      <c r="C308" s="2"/>
      <c r="D308" s="2">
        <v>4360</v>
      </c>
      <c r="E308" s="3" t="s">
        <v>306</v>
      </c>
      <c r="F308" s="11">
        <v>78</v>
      </c>
      <c r="G308" s="78">
        <v>78</v>
      </c>
      <c r="H308" s="60">
        <f t="shared" si="15"/>
        <v>1</v>
      </c>
    </row>
    <row r="309" spans="1:8" ht="18" customHeight="1">
      <c r="A309" s="2"/>
      <c r="B309" s="2"/>
      <c r="C309" s="2"/>
      <c r="D309" s="2">
        <v>4370</v>
      </c>
      <c r="E309" s="3" t="s">
        <v>307</v>
      </c>
      <c r="F309" s="11">
        <v>606</v>
      </c>
      <c r="G309" s="78">
        <v>606</v>
      </c>
      <c r="H309" s="60">
        <f t="shared" si="15"/>
        <v>1</v>
      </c>
    </row>
    <row r="310" spans="1:8" ht="18" customHeight="1">
      <c r="A310" s="2"/>
      <c r="B310" s="2"/>
      <c r="C310" s="2"/>
      <c r="D310" s="2">
        <v>4410</v>
      </c>
      <c r="E310" s="3" t="s">
        <v>309</v>
      </c>
      <c r="F310" s="11">
        <v>600</v>
      </c>
      <c r="G310" s="78">
        <v>600</v>
      </c>
      <c r="H310" s="60">
        <f t="shared" si="15"/>
        <v>1</v>
      </c>
    </row>
    <row r="311" spans="1:8" ht="18" customHeight="1">
      <c r="A311" s="2"/>
      <c r="B311" s="2"/>
      <c r="C311" s="2"/>
      <c r="D311" s="2">
        <v>4430</v>
      </c>
      <c r="E311" s="3" t="s">
        <v>310</v>
      </c>
      <c r="F311" s="11">
        <v>502</v>
      </c>
      <c r="G311" s="78">
        <v>502</v>
      </c>
      <c r="H311" s="60">
        <f t="shared" si="15"/>
        <v>1</v>
      </c>
    </row>
    <row r="312" spans="1:8" ht="18" customHeight="1">
      <c r="A312" s="2"/>
      <c r="B312" s="2"/>
      <c r="C312" s="2"/>
      <c r="D312" s="2">
        <v>4440</v>
      </c>
      <c r="E312" s="3" t="s">
        <v>311</v>
      </c>
      <c r="F312" s="11">
        <v>32246</v>
      </c>
      <c r="G312" s="78">
        <v>32246</v>
      </c>
      <c r="H312" s="60">
        <f t="shared" si="15"/>
        <v>1</v>
      </c>
    </row>
    <row r="313" spans="1:8" ht="18" customHeight="1">
      <c r="A313" s="2"/>
      <c r="B313" s="2"/>
      <c r="C313" s="2"/>
      <c r="D313" s="2">
        <v>4740</v>
      </c>
      <c r="E313" s="3" t="s">
        <v>315</v>
      </c>
      <c r="F313" s="11">
        <v>1300</v>
      </c>
      <c r="G313" s="78">
        <v>1300</v>
      </c>
      <c r="H313" s="60">
        <f t="shared" si="15"/>
        <v>1</v>
      </c>
    </row>
    <row r="314" spans="1:8" ht="18" customHeight="1">
      <c r="A314" s="2"/>
      <c r="B314" s="2"/>
      <c r="C314" s="2"/>
      <c r="D314" s="2">
        <v>4750</v>
      </c>
      <c r="E314" s="3" t="s">
        <v>316</v>
      </c>
      <c r="F314" s="11">
        <v>1300</v>
      </c>
      <c r="G314" s="78">
        <v>1300</v>
      </c>
      <c r="H314" s="60">
        <f t="shared" si="15"/>
        <v>1</v>
      </c>
    </row>
    <row r="315" spans="1:8" ht="18" customHeight="1">
      <c r="A315" s="2"/>
      <c r="B315" s="2"/>
      <c r="C315" s="2"/>
      <c r="D315" s="2">
        <v>4780</v>
      </c>
      <c r="E315" s="3" t="s">
        <v>401</v>
      </c>
      <c r="F315" s="11">
        <v>9436</v>
      </c>
      <c r="G315" s="78">
        <v>9436</v>
      </c>
      <c r="H315" s="60">
        <f t="shared" si="15"/>
        <v>1</v>
      </c>
    </row>
    <row r="316" spans="1:8" ht="18" customHeight="1">
      <c r="A316" s="2"/>
      <c r="B316" s="2"/>
      <c r="C316" s="14">
        <v>80120</v>
      </c>
      <c r="D316" s="14"/>
      <c r="E316" s="9" t="s">
        <v>63</v>
      </c>
      <c r="F316" s="86">
        <f>SUM(F317:F338)</f>
        <v>4563102</v>
      </c>
      <c r="G316" s="86">
        <f>SUM(G317:G338)</f>
        <v>4559316</v>
      </c>
      <c r="H316" s="63">
        <f>G316/F316</f>
        <v>0.9991703012555933</v>
      </c>
    </row>
    <row r="317" spans="1:8" ht="18" customHeight="1">
      <c r="A317" s="2"/>
      <c r="B317" s="2"/>
      <c r="C317" s="2"/>
      <c r="D317" s="2">
        <v>3020</v>
      </c>
      <c r="E317" s="3" t="s">
        <v>293</v>
      </c>
      <c r="F317" s="11">
        <v>18626</v>
      </c>
      <c r="G317" s="78">
        <v>18626</v>
      </c>
      <c r="H317" s="60">
        <f aca="true" t="shared" si="16" ref="H317:H338">G317/F317</f>
        <v>1</v>
      </c>
    </row>
    <row r="318" spans="1:8" ht="18" customHeight="1">
      <c r="A318" s="2"/>
      <c r="B318" s="2"/>
      <c r="C318" s="2"/>
      <c r="D318" s="2">
        <v>4010</v>
      </c>
      <c r="E318" s="3" t="s">
        <v>295</v>
      </c>
      <c r="F318" s="11">
        <v>3065754</v>
      </c>
      <c r="G318" s="78">
        <v>3062243</v>
      </c>
      <c r="H318" s="60">
        <f t="shared" si="16"/>
        <v>0.9988547678646101</v>
      </c>
    </row>
    <row r="319" spans="1:8" ht="18" customHeight="1">
      <c r="A319" s="2"/>
      <c r="B319" s="2"/>
      <c r="C319" s="2"/>
      <c r="D319" s="2">
        <v>4040</v>
      </c>
      <c r="E319" s="3" t="s">
        <v>294</v>
      </c>
      <c r="F319" s="11">
        <v>235767</v>
      </c>
      <c r="G319" s="78">
        <v>235766</v>
      </c>
      <c r="H319" s="60">
        <f t="shared" si="16"/>
        <v>0.9999957585243058</v>
      </c>
    </row>
    <row r="320" spans="1:8" ht="18" customHeight="1">
      <c r="A320" s="2"/>
      <c r="B320" s="2"/>
      <c r="C320" s="2"/>
      <c r="D320" s="2">
        <v>4110</v>
      </c>
      <c r="E320" s="3" t="s">
        <v>296</v>
      </c>
      <c r="F320" s="11">
        <v>487304</v>
      </c>
      <c r="G320" s="78">
        <v>487303</v>
      </c>
      <c r="H320" s="60">
        <f t="shared" si="16"/>
        <v>0.9999979478928964</v>
      </c>
    </row>
    <row r="321" spans="1:8" ht="18" customHeight="1">
      <c r="A321" s="2"/>
      <c r="B321" s="2"/>
      <c r="C321" s="2"/>
      <c r="D321" s="2">
        <v>4120</v>
      </c>
      <c r="E321" s="3" t="s">
        <v>297</v>
      </c>
      <c r="F321" s="11">
        <v>74159</v>
      </c>
      <c r="G321" s="78">
        <v>74159</v>
      </c>
      <c r="H321" s="60">
        <f t="shared" si="16"/>
        <v>1</v>
      </c>
    </row>
    <row r="322" spans="1:8" ht="18" customHeight="1">
      <c r="A322" s="2"/>
      <c r="B322" s="2"/>
      <c r="C322" s="2"/>
      <c r="D322" s="2">
        <v>4170</v>
      </c>
      <c r="E322" s="3" t="s">
        <v>298</v>
      </c>
      <c r="F322" s="11">
        <v>6500</v>
      </c>
      <c r="G322" s="78">
        <v>6500</v>
      </c>
      <c r="H322" s="60">
        <f t="shared" si="16"/>
        <v>1</v>
      </c>
    </row>
    <row r="323" spans="1:8" ht="18" customHeight="1">
      <c r="A323" s="2"/>
      <c r="B323" s="2"/>
      <c r="C323" s="2"/>
      <c r="D323" s="2">
        <v>4210</v>
      </c>
      <c r="E323" s="3" t="s">
        <v>299</v>
      </c>
      <c r="F323" s="11">
        <v>76157</v>
      </c>
      <c r="G323" s="78">
        <v>75942</v>
      </c>
      <c r="H323" s="60">
        <f t="shared" si="16"/>
        <v>0.9971768845936684</v>
      </c>
    </row>
    <row r="324" spans="1:8" ht="18" customHeight="1">
      <c r="A324" s="2"/>
      <c r="B324" s="2"/>
      <c r="C324" s="2"/>
      <c r="D324" s="2">
        <v>4240</v>
      </c>
      <c r="E324" s="3" t="s">
        <v>333</v>
      </c>
      <c r="F324" s="11">
        <v>1000</v>
      </c>
      <c r="G324" s="78">
        <v>1000</v>
      </c>
      <c r="H324" s="60">
        <f t="shared" si="16"/>
        <v>1</v>
      </c>
    </row>
    <row r="325" spans="1:8" ht="18" customHeight="1">
      <c r="A325" s="2"/>
      <c r="B325" s="2"/>
      <c r="C325" s="2"/>
      <c r="D325" s="2">
        <v>4260</v>
      </c>
      <c r="E325" s="3" t="s">
        <v>302</v>
      </c>
      <c r="F325" s="11">
        <v>277153</v>
      </c>
      <c r="G325" s="78">
        <v>277153</v>
      </c>
      <c r="H325" s="60">
        <f t="shared" si="16"/>
        <v>1</v>
      </c>
    </row>
    <row r="326" spans="1:8" ht="18" customHeight="1">
      <c r="A326" s="2"/>
      <c r="B326" s="2"/>
      <c r="C326" s="2"/>
      <c r="D326" s="2">
        <v>4270</v>
      </c>
      <c r="E326" s="3" t="s">
        <v>303</v>
      </c>
      <c r="F326" s="11">
        <v>57184</v>
      </c>
      <c r="G326" s="78">
        <v>57184</v>
      </c>
      <c r="H326" s="60">
        <f t="shared" si="16"/>
        <v>1</v>
      </c>
    </row>
    <row r="327" spans="1:8" ht="18" customHeight="1">
      <c r="A327" s="2"/>
      <c r="B327" s="2"/>
      <c r="C327" s="2"/>
      <c r="D327" s="2">
        <v>4280</v>
      </c>
      <c r="E327" s="3" t="s">
        <v>304</v>
      </c>
      <c r="F327" s="11">
        <v>1330</v>
      </c>
      <c r="G327" s="78">
        <v>1330</v>
      </c>
      <c r="H327" s="60">
        <f t="shared" si="16"/>
        <v>1</v>
      </c>
    </row>
    <row r="328" spans="1:8" ht="18" customHeight="1">
      <c r="A328" s="2"/>
      <c r="B328" s="2"/>
      <c r="C328" s="2"/>
      <c r="D328" s="2">
        <v>4300</v>
      </c>
      <c r="E328" s="3" t="s">
        <v>290</v>
      </c>
      <c r="F328" s="11">
        <v>56158</v>
      </c>
      <c r="G328" s="78">
        <v>56143</v>
      </c>
      <c r="H328" s="60">
        <f t="shared" si="16"/>
        <v>0.999732896470672</v>
      </c>
    </row>
    <row r="329" spans="1:8" ht="18" customHeight="1">
      <c r="A329" s="2"/>
      <c r="B329" s="2"/>
      <c r="C329" s="2"/>
      <c r="D329" s="2">
        <v>4350</v>
      </c>
      <c r="E329" s="3" t="s">
        <v>305</v>
      </c>
      <c r="F329" s="11">
        <v>4999</v>
      </c>
      <c r="G329" s="78">
        <v>4998</v>
      </c>
      <c r="H329" s="60">
        <f t="shared" si="16"/>
        <v>0.9997999599919984</v>
      </c>
    </row>
    <row r="330" spans="1:8" ht="18" customHeight="1">
      <c r="A330" s="2"/>
      <c r="B330" s="2"/>
      <c r="C330" s="2"/>
      <c r="D330" s="2">
        <v>4360</v>
      </c>
      <c r="E330" s="3" t="s">
        <v>306</v>
      </c>
      <c r="F330" s="11">
        <v>3294</v>
      </c>
      <c r="G330" s="78">
        <v>3279</v>
      </c>
      <c r="H330" s="60">
        <f t="shared" si="16"/>
        <v>0.9954462659380692</v>
      </c>
    </row>
    <row r="331" spans="1:8" ht="18" customHeight="1">
      <c r="A331" s="2"/>
      <c r="B331" s="2"/>
      <c r="C331" s="2"/>
      <c r="D331" s="2">
        <v>4370</v>
      </c>
      <c r="E331" s="3" t="s">
        <v>307</v>
      </c>
      <c r="F331" s="11">
        <v>12628</v>
      </c>
      <c r="G331" s="78">
        <v>12602</v>
      </c>
      <c r="H331" s="60">
        <f t="shared" si="16"/>
        <v>0.997941083306937</v>
      </c>
    </row>
    <row r="332" spans="1:8" ht="18" customHeight="1">
      <c r="A332" s="2"/>
      <c r="B332" s="2"/>
      <c r="C332" s="2"/>
      <c r="D332" s="2">
        <v>4410</v>
      </c>
      <c r="E332" s="3" t="s">
        <v>309</v>
      </c>
      <c r="F332" s="11">
        <v>3237</v>
      </c>
      <c r="G332" s="78">
        <v>3236</v>
      </c>
      <c r="H332" s="60">
        <f t="shared" si="16"/>
        <v>0.9996910719802286</v>
      </c>
    </row>
    <row r="333" spans="1:8" ht="18" customHeight="1">
      <c r="A333" s="2"/>
      <c r="B333" s="2"/>
      <c r="C333" s="2"/>
      <c r="D333" s="2">
        <v>4420</v>
      </c>
      <c r="E333" s="3" t="s">
        <v>321</v>
      </c>
      <c r="F333" s="11">
        <v>1500</v>
      </c>
      <c r="G333" s="78">
        <v>1500</v>
      </c>
      <c r="H333" s="60">
        <f t="shared" si="16"/>
        <v>1</v>
      </c>
    </row>
    <row r="334" spans="1:8" ht="18" customHeight="1">
      <c r="A334" s="2"/>
      <c r="B334" s="2"/>
      <c r="C334" s="2"/>
      <c r="D334" s="2">
        <v>4430</v>
      </c>
      <c r="E334" s="3" t="s">
        <v>310</v>
      </c>
      <c r="F334" s="11">
        <v>2585</v>
      </c>
      <c r="G334" s="78">
        <v>2585</v>
      </c>
      <c r="H334" s="60">
        <f t="shared" si="16"/>
        <v>1</v>
      </c>
    </row>
    <row r="335" spans="1:8" ht="18" customHeight="1">
      <c r="A335" s="2"/>
      <c r="B335" s="2"/>
      <c r="C335" s="2"/>
      <c r="D335" s="2">
        <v>4440</v>
      </c>
      <c r="E335" s="3" t="s">
        <v>311</v>
      </c>
      <c r="F335" s="11">
        <v>167672</v>
      </c>
      <c r="G335" s="78">
        <v>167672</v>
      </c>
      <c r="H335" s="60">
        <f t="shared" si="16"/>
        <v>1</v>
      </c>
    </row>
    <row r="336" spans="1:8" ht="18" customHeight="1">
      <c r="A336" s="2"/>
      <c r="B336" s="2"/>
      <c r="C336" s="2"/>
      <c r="D336" s="2">
        <v>4700</v>
      </c>
      <c r="E336" s="3" t="s">
        <v>314</v>
      </c>
      <c r="F336" s="11">
        <v>2072</v>
      </c>
      <c r="G336" s="78">
        <v>2072</v>
      </c>
      <c r="H336" s="60">
        <f t="shared" si="16"/>
        <v>1</v>
      </c>
    </row>
    <row r="337" spans="1:8" ht="18" customHeight="1">
      <c r="A337" s="2"/>
      <c r="B337" s="2"/>
      <c r="C337" s="2"/>
      <c r="D337" s="2">
        <v>4740</v>
      </c>
      <c r="E337" s="3" t="s">
        <v>315</v>
      </c>
      <c r="F337" s="11">
        <v>1164</v>
      </c>
      <c r="G337" s="78">
        <v>1164</v>
      </c>
      <c r="H337" s="60">
        <f t="shared" si="16"/>
        <v>1</v>
      </c>
    </row>
    <row r="338" spans="1:8" ht="18" customHeight="1">
      <c r="A338" s="2"/>
      <c r="B338" s="2"/>
      <c r="C338" s="2"/>
      <c r="D338" s="2">
        <v>4750</v>
      </c>
      <c r="E338" s="3" t="s">
        <v>316</v>
      </c>
      <c r="F338" s="11">
        <v>6859</v>
      </c>
      <c r="G338" s="78">
        <v>6859</v>
      </c>
      <c r="H338" s="60">
        <f t="shared" si="16"/>
        <v>1</v>
      </c>
    </row>
    <row r="339" spans="1:8" ht="18" customHeight="1">
      <c r="A339" s="2"/>
      <c r="B339" s="2"/>
      <c r="C339" s="14">
        <v>80123</v>
      </c>
      <c r="D339" s="14"/>
      <c r="E339" s="9" t="s">
        <v>110</v>
      </c>
      <c r="F339" s="10">
        <f>SUM(F340:F352)</f>
        <v>170454</v>
      </c>
      <c r="G339" s="10">
        <f>SUM(G340:G352)</f>
        <v>170454</v>
      </c>
      <c r="H339" s="63">
        <f>G339/F339</f>
        <v>1</v>
      </c>
    </row>
    <row r="340" spans="1:8" ht="18" customHeight="1">
      <c r="A340" s="2"/>
      <c r="B340" s="2"/>
      <c r="C340" s="2"/>
      <c r="D340" s="2">
        <v>3020</v>
      </c>
      <c r="E340" s="3" t="s">
        <v>293</v>
      </c>
      <c r="F340" s="11">
        <v>1000</v>
      </c>
      <c r="G340" s="78">
        <v>1000</v>
      </c>
      <c r="H340" s="60">
        <f aca="true" t="shared" si="17" ref="H340:H352">G340/F340</f>
        <v>1</v>
      </c>
    </row>
    <row r="341" spans="1:8" ht="18" customHeight="1">
      <c r="A341" s="2"/>
      <c r="B341" s="2"/>
      <c r="C341" s="2"/>
      <c r="D341" s="2">
        <v>4010</v>
      </c>
      <c r="E341" s="3" t="s">
        <v>295</v>
      </c>
      <c r="F341" s="11">
        <v>48480</v>
      </c>
      <c r="G341" s="78">
        <v>48480</v>
      </c>
      <c r="H341" s="60">
        <f t="shared" si="17"/>
        <v>1</v>
      </c>
    </row>
    <row r="342" spans="1:8" ht="18" customHeight="1">
      <c r="A342" s="2"/>
      <c r="B342" s="2"/>
      <c r="C342" s="2"/>
      <c r="D342" s="2">
        <v>4040</v>
      </c>
      <c r="E342" s="3" t="s">
        <v>294</v>
      </c>
      <c r="F342" s="11">
        <v>33500</v>
      </c>
      <c r="G342" s="78">
        <v>33500</v>
      </c>
      <c r="H342" s="60">
        <f t="shared" si="17"/>
        <v>1</v>
      </c>
    </row>
    <row r="343" spans="1:8" ht="18" customHeight="1">
      <c r="A343" s="2"/>
      <c r="B343" s="2"/>
      <c r="C343" s="2"/>
      <c r="D343" s="2">
        <v>4110</v>
      </c>
      <c r="E343" s="3" t="s">
        <v>296</v>
      </c>
      <c r="F343" s="11">
        <v>12674</v>
      </c>
      <c r="G343" s="78">
        <v>12674</v>
      </c>
      <c r="H343" s="60">
        <f t="shared" si="17"/>
        <v>1</v>
      </c>
    </row>
    <row r="344" spans="1:8" ht="18" customHeight="1">
      <c r="A344" s="2"/>
      <c r="B344" s="2"/>
      <c r="C344" s="2"/>
      <c r="D344" s="2">
        <v>4120</v>
      </c>
      <c r="E344" s="3" t="s">
        <v>297</v>
      </c>
      <c r="F344" s="11">
        <v>2009</v>
      </c>
      <c r="G344" s="78">
        <v>2009</v>
      </c>
      <c r="H344" s="60">
        <f t="shared" si="17"/>
        <v>1</v>
      </c>
    </row>
    <row r="345" spans="1:8" ht="18" customHeight="1">
      <c r="A345" s="2"/>
      <c r="B345" s="2"/>
      <c r="C345" s="2"/>
      <c r="D345" s="2">
        <v>4170</v>
      </c>
      <c r="E345" s="3" t="s">
        <v>298</v>
      </c>
      <c r="F345" s="11">
        <v>5000</v>
      </c>
      <c r="G345" s="78">
        <v>5000</v>
      </c>
      <c r="H345" s="60">
        <f t="shared" si="17"/>
        <v>1</v>
      </c>
    </row>
    <row r="346" spans="1:8" ht="18" customHeight="1">
      <c r="A346" s="2"/>
      <c r="B346" s="2"/>
      <c r="C346" s="2"/>
      <c r="D346" s="2">
        <v>4210</v>
      </c>
      <c r="E346" s="3" t="s">
        <v>299</v>
      </c>
      <c r="F346" s="11">
        <v>7000</v>
      </c>
      <c r="G346" s="78">
        <v>7000</v>
      </c>
      <c r="H346" s="60">
        <f t="shared" si="17"/>
        <v>1</v>
      </c>
    </row>
    <row r="347" spans="1:8" ht="18" customHeight="1">
      <c r="A347" s="2"/>
      <c r="B347" s="2"/>
      <c r="C347" s="2"/>
      <c r="D347" s="2">
        <v>4260</v>
      </c>
      <c r="E347" s="3" t="s">
        <v>302</v>
      </c>
      <c r="F347" s="11">
        <v>40000</v>
      </c>
      <c r="G347" s="78">
        <v>40000</v>
      </c>
      <c r="H347" s="60">
        <f t="shared" si="17"/>
        <v>1</v>
      </c>
    </row>
    <row r="348" spans="1:8" ht="18" customHeight="1">
      <c r="A348" s="2"/>
      <c r="B348" s="2"/>
      <c r="C348" s="2"/>
      <c r="D348" s="2">
        <v>4300</v>
      </c>
      <c r="E348" s="3" t="s">
        <v>290</v>
      </c>
      <c r="F348" s="11">
        <v>10000</v>
      </c>
      <c r="G348" s="78">
        <v>10000</v>
      </c>
      <c r="H348" s="60">
        <f t="shared" si="17"/>
        <v>1</v>
      </c>
    </row>
    <row r="349" spans="1:8" ht="18" customHeight="1">
      <c r="A349" s="2"/>
      <c r="B349" s="2"/>
      <c r="C349" s="2"/>
      <c r="D349" s="2">
        <v>4370</v>
      </c>
      <c r="E349" s="3" t="s">
        <v>307</v>
      </c>
      <c r="F349" s="11">
        <v>2000</v>
      </c>
      <c r="G349" s="78">
        <v>2000</v>
      </c>
      <c r="H349" s="60">
        <f t="shared" si="17"/>
        <v>1</v>
      </c>
    </row>
    <row r="350" spans="1:8" ht="18" customHeight="1">
      <c r="A350" s="2"/>
      <c r="B350" s="2"/>
      <c r="C350" s="2"/>
      <c r="D350" s="2">
        <v>4410</v>
      </c>
      <c r="E350" s="3" t="s">
        <v>309</v>
      </c>
      <c r="F350" s="11">
        <v>1000</v>
      </c>
      <c r="G350" s="78">
        <v>1000</v>
      </c>
      <c r="H350" s="60">
        <f t="shared" si="17"/>
        <v>1</v>
      </c>
    </row>
    <row r="351" spans="1:8" ht="18" customHeight="1">
      <c r="A351" s="2"/>
      <c r="B351" s="2"/>
      <c r="C351" s="2"/>
      <c r="D351" s="2">
        <v>4440</v>
      </c>
      <c r="E351" s="3" t="s">
        <v>311</v>
      </c>
      <c r="F351" s="11">
        <v>4791</v>
      </c>
      <c r="G351" s="78">
        <v>4791</v>
      </c>
      <c r="H351" s="60">
        <f t="shared" si="17"/>
        <v>1</v>
      </c>
    </row>
    <row r="352" spans="1:8" ht="18" customHeight="1">
      <c r="A352" s="2"/>
      <c r="B352" s="2"/>
      <c r="C352" s="2"/>
      <c r="D352" s="2">
        <v>4750</v>
      </c>
      <c r="E352" s="3" t="s">
        <v>316</v>
      </c>
      <c r="F352" s="11">
        <v>3000</v>
      </c>
      <c r="G352" s="78">
        <v>3000</v>
      </c>
      <c r="H352" s="60">
        <f t="shared" si="17"/>
        <v>1</v>
      </c>
    </row>
    <row r="353" spans="1:8" ht="18" customHeight="1">
      <c r="A353" s="2"/>
      <c r="B353" s="2"/>
      <c r="C353" s="14">
        <v>80130</v>
      </c>
      <c r="D353" s="14"/>
      <c r="E353" s="9" t="s">
        <v>64</v>
      </c>
      <c r="F353" s="86">
        <f>SUM(F354:F380)</f>
        <v>18303720</v>
      </c>
      <c r="G353" s="86">
        <f>SUM(G354:G379)</f>
        <v>16631100.46</v>
      </c>
      <c r="H353" s="63">
        <f>G353/F353</f>
        <v>0.9086186010275508</v>
      </c>
    </row>
    <row r="354" spans="1:8" ht="18" customHeight="1">
      <c r="A354" s="2"/>
      <c r="B354" s="2"/>
      <c r="C354" s="2"/>
      <c r="D354" s="2">
        <v>3020</v>
      </c>
      <c r="E354" s="3" t="s">
        <v>293</v>
      </c>
      <c r="F354" s="11">
        <v>108914</v>
      </c>
      <c r="G354" s="78">
        <v>108907</v>
      </c>
      <c r="H354" s="60">
        <f aca="true" t="shared" si="18" ref="H354:H380">G354/F354</f>
        <v>0.9999357291073692</v>
      </c>
    </row>
    <row r="355" spans="1:8" ht="18" customHeight="1">
      <c r="A355" s="2"/>
      <c r="B355" s="2"/>
      <c r="C355" s="2"/>
      <c r="D355" s="2">
        <v>4010</v>
      </c>
      <c r="E355" s="3" t="s">
        <v>295</v>
      </c>
      <c r="F355" s="11">
        <v>9371654</v>
      </c>
      <c r="G355" s="78">
        <v>9347839</v>
      </c>
      <c r="H355" s="60">
        <f t="shared" si="18"/>
        <v>0.9974588263715242</v>
      </c>
    </row>
    <row r="356" spans="1:8" ht="18" customHeight="1">
      <c r="A356" s="2"/>
      <c r="B356" s="2"/>
      <c r="C356" s="2"/>
      <c r="D356" s="2">
        <v>4040</v>
      </c>
      <c r="E356" s="3" t="s">
        <v>294</v>
      </c>
      <c r="F356" s="11">
        <v>693817</v>
      </c>
      <c r="G356" s="78">
        <v>693815</v>
      </c>
      <c r="H356" s="60">
        <f t="shared" si="18"/>
        <v>0.9999971173955092</v>
      </c>
    </row>
    <row r="357" spans="1:8" ht="18" customHeight="1">
      <c r="A357" s="2"/>
      <c r="B357" s="2"/>
      <c r="C357" s="2"/>
      <c r="D357" s="2">
        <v>4110</v>
      </c>
      <c r="E357" s="3" t="s">
        <v>296</v>
      </c>
      <c r="F357" s="11">
        <v>1445070</v>
      </c>
      <c r="G357" s="78">
        <v>1445069.46</v>
      </c>
      <c r="H357" s="60">
        <f t="shared" si="18"/>
        <v>0.9999996263156802</v>
      </c>
    </row>
    <row r="358" spans="1:8" ht="18" customHeight="1">
      <c r="A358" s="2"/>
      <c r="B358" s="2"/>
      <c r="C358" s="2"/>
      <c r="D358" s="2">
        <v>4120</v>
      </c>
      <c r="E358" s="3" t="s">
        <v>297</v>
      </c>
      <c r="F358" s="11">
        <v>212746</v>
      </c>
      <c r="G358" s="78">
        <v>212745</v>
      </c>
      <c r="H358" s="60">
        <f t="shared" si="18"/>
        <v>0.9999952995590986</v>
      </c>
    </row>
    <row r="359" spans="1:8" ht="18" customHeight="1">
      <c r="A359" s="2"/>
      <c r="B359" s="2"/>
      <c r="C359" s="2"/>
      <c r="D359" s="2">
        <v>4170</v>
      </c>
      <c r="E359" s="3" t="s">
        <v>298</v>
      </c>
      <c r="F359" s="11">
        <v>73309</v>
      </c>
      <c r="G359" s="78">
        <v>73308</v>
      </c>
      <c r="H359" s="60">
        <f t="shared" si="18"/>
        <v>0.9999863591100684</v>
      </c>
    </row>
    <row r="360" spans="1:8" ht="18" customHeight="1">
      <c r="A360" s="2"/>
      <c r="B360" s="2"/>
      <c r="C360" s="2"/>
      <c r="D360" s="2">
        <v>4210</v>
      </c>
      <c r="E360" s="3" t="s">
        <v>299</v>
      </c>
      <c r="F360" s="11">
        <v>400796</v>
      </c>
      <c r="G360" s="78">
        <v>398379</v>
      </c>
      <c r="H360" s="60">
        <f t="shared" si="18"/>
        <v>0.9939695006936197</v>
      </c>
    </row>
    <row r="361" spans="1:8" ht="18" customHeight="1">
      <c r="A361" s="2"/>
      <c r="B361" s="2"/>
      <c r="C361" s="2"/>
      <c r="D361" s="2">
        <v>4230</v>
      </c>
      <c r="E361" s="3" t="s">
        <v>301</v>
      </c>
      <c r="F361" s="11">
        <v>500</v>
      </c>
      <c r="G361" s="78">
        <v>500</v>
      </c>
      <c r="H361" s="60">
        <f t="shared" si="18"/>
        <v>1</v>
      </c>
    </row>
    <row r="362" spans="1:8" ht="18" customHeight="1">
      <c r="A362" s="2"/>
      <c r="B362" s="2"/>
      <c r="C362" s="2"/>
      <c r="D362" s="2">
        <v>4240</v>
      </c>
      <c r="E362" s="3" t="s">
        <v>333</v>
      </c>
      <c r="F362" s="11">
        <v>132557</v>
      </c>
      <c r="G362" s="78">
        <v>132528</v>
      </c>
      <c r="H362" s="60">
        <f t="shared" si="18"/>
        <v>0.9997812261894883</v>
      </c>
    </row>
    <row r="363" spans="1:8" ht="18" customHeight="1">
      <c r="A363" s="2"/>
      <c r="B363" s="2"/>
      <c r="C363" s="2"/>
      <c r="D363" s="2">
        <v>4260</v>
      </c>
      <c r="E363" s="3" t="s">
        <v>302</v>
      </c>
      <c r="F363" s="11">
        <v>806931</v>
      </c>
      <c r="G363" s="78">
        <v>806793</v>
      </c>
      <c r="H363" s="60">
        <f t="shared" si="18"/>
        <v>0.9998289816601419</v>
      </c>
    </row>
    <row r="364" spans="1:8" ht="18" customHeight="1">
      <c r="A364" s="2"/>
      <c r="B364" s="2"/>
      <c r="C364" s="2"/>
      <c r="D364" s="2">
        <v>4270</v>
      </c>
      <c r="E364" s="3" t="s">
        <v>303</v>
      </c>
      <c r="F364" s="11">
        <v>315101</v>
      </c>
      <c r="G364" s="78">
        <v>315100</v>
      </c>
      <c r="H364" s="60">
        <f t="shared" si="18"/>
        <v>0.9999968264143878</v>
      </c>
    </row>
    <row r="365" spans="1:8" ht="18" customHeight="1">
      <c r="A365" s="2"/>
      <c r="B365" s="2"/>
      <c r="C365" s="2"/>
      <c r="D365" s="2">
        <v>4280</v>
      </c>
      <c r="E365" s="3" t="s">
        <v>304</v>
      </c>
      <c r="F365" s="11">
        <v>4095</v>
      </c>
      <c r="G365" s="78">
        <v>3995</v>
      </c>
      <c r="H365" s="60">
        <f t="shared" si="18"/>
        <v>0.9755799755799756</v>
      </c>
    </row>
    <row r="366" spans="1:8" ht="18" customHeight="1">
      <c r="A366" s="2"/>
      <c r="B366" s="2"/>
      <c r="C366" s="2"/>
      <c r="D366" s="2">
        <v>4300</v>
      </c>
      <c r="E366" s="3" t="s">
        <v>290</v>
      </c>
      <c r="F366" s="11">
        <v>356953</v>
      </c>
      <c r="G366" s="78">
        <v>356948</v>
      </c>
      <c r="H366" s="60">
        <f t="shared" si="18"/>
        <v>0.9999859925536415</v>
      </c>
    </row>
    <row r="367" spans="1:8" ht="18" customHeight="1">
      <c r="A367" s="2"/>
      <c r="B367" s="2"/>
      <c r="C367" s="2"/>
      <c r="D367" s="2">
        <v>4350</v>
      </c>
      <c r="E367" s="3" t="s">
        <v>305</v>
      </c>
      <c r="F367" s="11">
        <v>7873</v>
      </c>
      <c r="G367" s="78">
        <v>7872</v>
      </c>
      <c r="H367" s="60">
        <f t="shared" si="18"/>
        <v>0.9998729836148863</v>
      </c>
    </row>
    <row r="368" spans="1:8" ht="18" customHeight="1">
      <c r="A368" s="2"/>
      <c r="B368" s="2"/>
      <c r="C368" s="2"/>
      <c r="D368" s="2">
        <v>4360</v>
      </c>
      <c r="E368" s="3" t="s">
        <v>306</v>
      </c>
      <c r="F368" s="11">
        <v>10172</v>
      </c>
      <c r="G368" s="78">
        <v>9943</v>
      </c>
      <c r="H368" s="60">
        <f t="shared" si="18"/>
        <v>0.9774872198191112</v>
      </c>
    </row>
    <row r="369" spans="1:8" ht="18" customHeight="1">
      <c r="A369" s="2"/>
      <c r="B369" s="2"/>
      <c r="C369" s="2"/>
      <c r="D369" s="2">
        <v>4370</v>
      </c>
      <c r="E369" s="3" t="s">
        <v>307</v>
      </c>
      <c r="F369" s="11">
        <v>31841</v>
      </c>
      <c r="G369" s="78">
        <v>31533</v>
      </c>
      <c r="H369" s="60">
        <f t="shared" si="18"/>
        <v>0.9903269369680601</v>
      </c>
    </row>
    <row r="370" spans="1:8" ht="18" customHeight="1">
      <c r="A370" s="2"/>
      <c r="B370" s="2"/>
      <c r="C370" s="2"/>
      <c r="D370" s="2">
        <v>4390</v>
      </c>
      <c r="E370" s="3" t="s">
        <v>320</v>
      </c>
      <c r="F370" s="11">
        <v>834</v>
      </c>
      <c r="G370" s="78">
        <v>834</v>
      </c>
      <c r="H370" s="60">
        <f t="shared" si="18"/>
        <v>1</v>
      </c>
    </row>
    <row r="371" spans="1:8" ht="18" customHeight="1">
      <c r="A371" s="2"/>
      <c r="B371" s="2"/>
      <c r="C371" s="2"/>
      <c r="D371" s="2">
        <v>4410</v>
      </c>
      <c r="E371" s="3" t="s">
        <v>309</v>
      </c>
      <c r="F371" s="11">
        <v>18200</v>
      </c>
      <c r="G371" s="78">
        <v>17407</v>
      </c>
      <c r="H371" s="60">
        <f t="shared" si="18"/>
        <v>0.9564285714285714</v>
      </c>
    </row>
    <row r="372" spans="1:8" ht="18" customHeight="1">
      <c r="A372" s="2"/>
      <c r="B372" s="2"/>
      <c r="C372" s="2"/>
      <c r="D372" s="2">
        <v>4430</v>
      </c>
      <c r="E372" s="3" t="s">
        <v>310</v>
      </c>
      <c r="F372" s="11">
        <v>13778</v>
      </c>
      <c r="G372" s="78">
        <v>13775</v>
      </c>
      <c r="H372" s="60">
        <f t="shared" si="18"/>
        <v>0.9997822615764261</v>
      </c>
    </row>
    <row r="373" spans="1:8" ht="18" customHeight="1">
      <c r="A373" s="2"/>
      <c r="B373" s="2"/>
      <c r="C373" s="2"/>
      <c r="D373" s="2">
        <v>4440</v>
      </c>
      <c r="E373" s="3" t="s">
        <v>311</v>
      </c>
      <c r="F373" s="11">
        <v>588054</v>
      </c>
      <c r="G373" s="78">
        <v>588054</v>
      </c>
      <c r="H373" s="60">
        <f t="shared" si="18"/>
        <v>1</v>
      </c>
    </row>
    <row r="374" spans="1:8" ht="18" customHeight="1">
      <c r="A374" s="2"/>
      <c r="B374" s="2"/>
      <c r="C374" s="2"/>
      <c r="D374" s="2">
        <v>4480</v>
      </c>
      <c r="E374" s="3" t="s">
        <v>312</v>
      </c>
      <c r="F374" s="11">
        <v>2000</v>
      </c>
      <c r="G374" s="78">
        <v>2000</v>
      </c>
      <c r="H374" s="60">
        <f t="shared" si="18"/>
        <v>1</v>
      </c>
    </row>
    <row r="375" spans="1:8" ht="18" customHeight="1">
      <c r="A375" s="2"/>
      <c r="B375" s="2"/>
      <c r="C375" s="2"/>
      <c r="D375" s="2">
        <v>4700</v>
      </c>
      <c r="E375" s="3" t="s">
        <v>314</v>
      </c>
      <c r="F375" s="11">
        <v>8411</v>
      </c>
      <c r="G375" s="78">
        <v>8331</v>
      </c>
      <c r="H375" s="60">
        <f t="shared" si="18"/>
        <v>0.9904886458209488</v>
      </c>
    </row>
    <row r="376" spans="1:8" ht="18" customHeight="1">
      <c r="A376" s="2"/>
      <c r="B376" s="2"/>
      <c r="C376" s="2"/>
      <c r="D376" s="2">
        <v>4740</v>
      </c>
      <c r="E376" s="3" t="s">
        <v>315</v>
      </c>
      <c r="F376" s="11">
        <v>8788</v>
      </c>
      <c r="G376" s="78">
        <v>8787</v>
      </c>
      <c r="H376" s="60">
        <f t="shared" si="18"/>
        <v>0.9998862084660901</v>
      </c>
    </row>
    <row r="377" spans="1:8" ht="18" customHeight="1">
      <c r="A377" s="2"/>
      <c r="B377" s="2"/>
      <c r="C377" s="2"/>
      <c r="D377" s="2">
        <v>4750</v>
      </c>
      <c r="E377" s="3" t="s">
        <v>316</v>
      </c>
      <c r="F377" s="11">
        <v>61769</v>
      </c>
      <c r="G377" s="78">
        <v>61766</v>
      </c>
      <c r="H377" s="60">
        <f t="shared" si="18"/>
        <v>0.9999514319480646</v>
      </c>
    </row>
    <row r="378" spans="1:8" ht="18" customHeight="1">
      <c r="A378" s="2"/>
      <c r="B378" s="2"/>
      <c r="C378" s="2"/>
      <c r="D378" s="2">
        <v>4950</v>
      </c>
      <c r="E378" s="3" t="s">
        <v>402</v>
      </c>
      <c r="F378" s="11">
        <v>307</v>
      </c>
      <c r="G378" s="78">
        <v>306</v>
      </c>
      <c r="H378" s="60">
        <f t="shared" si="18"/>
        <v>0.996742671009772</v>
      </c>
    </row>
    <row r="379" spans="1:8" ht="18" customHeight="1">
      <c r="A379" s="2"/>
      <c r="B379" s="2"/>
      <c r="C379" s="2"/>
      <c r="D379" s="2">
        <v>6050</v>
      </c>
      <c r="E379" s="3" t="s">
        <v>317</v>
      </c>
      <c r="F379" s="11">
        <v>1987250</v>
      </c>
      <c r="G379" s="78">
        <v>1984566</v>
      </c>
      <c r="H379" s="60">
        <f t="shared" si="18"/>
        <v>0.9986493898603598</v>
      </c>
    </row>
    <row r="380" spans="1:8" ht="18" customHeight="1">
      <c r="A380" s="2"/>
      <c r="B380" s="2"/>
      <c r="C380" s="2"/>
      <c r="D380" s="2">
        <v>6057</v>
      </c>
      <c r="E380" s="3" t="s">
        <v>317</v>
      </c>
      <c r="F380" s="11">
        <v>1642000</v>
      </c>
      <c r="G380" s="78">
        <v>0</v>
      </c>
      <c r="H380" s="60">
        <f t="shared" si="18"/>
        <v>0</v>
      </c>
    </row>
    <row r="381" spans="1:8" ht="18" customHeight="1">
      <c r="A381" s="2"/>
      <c r="B381" s="2"/>
      <c r="C381" s="14">
        <v>80134</v>
      </c>
      <c r="D381" s="14"/>
      <c r="E381" s="9" t="s">
        <v>111</v>
      </c>
      <c r="F381" s="10">
        <f>SUM(F382:F396)</f>
        <v>445914</v>
      </c>
      <c r="G381" s="10">
        <f>SUM(G382:G396)</f>
        <v>445914</v>
      </c>
      <c r="H381" s="63">
        <f>G381/F381</f>
        <v>1</v>
      </c>
    </row>
    <row r="382" spans="1:8" ht="18" customHeight="1">
      <c r="A382" s="2"/>
      <c r="B382" s="2"/>
      <c r="C382" s="2"/>
      <c r="D382" s="2">
        <v>3020</v>
      </c>
      <c r="E382" s="3" t="s">
        <v>293</v>
      </c>
      <c r="F382" s="11">
        <v>1500</v>
      </c>
      <c r="G382" s="78">
        <v>1500</v>
      </c>
      <c r="H382" s="60">
        <f aca="true" t="shared" si="19" ref="H382:H396">G382/F382</f>
        <v>1</v>
      </c>
    </row>
    <row r="383" spans="1:8" ht="18" customHeight="1">
      <c r="A383" s="2"/>
      <c r="B383" s="2"/>
      <c r="C383" s="2"/>
      <c r="D383" s="2">
        <v>4010</v>
      </c>
      <c r="E383" s="3" t="s">
        <v>295</v>
      </c>
      <c r="F383" s="11">
        <v>315088</v>
      </c>
      <c r="G383" s="78">
        <v>315088</v>
      </c>
      <c r="H383" s="60">
        <f t="shared" si="19"/>
        <v>1</v>
      </c>
    </row>
    <row r="384" spans="1:8" ht="18" customHeight="1">
      <c r="A384" s="2"/>
      <c r="B384" s="2"/>
      <c r="C384" s="2"/>
      <c r="D384" s="2">
        <v>4040</v>
      </c>
      <c r="E384" s="3" t="s">
        <v>294</v>
      </c>
      <c r="F384" s="11">
        <v>22425</v>
      </c>
      <c r="G384" s="78">
        <v>22425</v>
      </c>
      <c r="H384" s="60">
        <f t="shared" si="19"/>
        <v>1</v>
      </c>
    </row>
    <row r="385" spans="1:8" ht="18" customHeight="1">
      <c r="A385" s="2"/>
      <c r="B385" s="2"/>
      <c r="C385" s="2"/>
      <c r="D385" s="2">
        <v>4110</v>
      </c>
      <c r="E385" s="3" t="s">
        <v>296</v>
      </c>
      <c r="F385" s="11">
        <v>50347</v>
      </c>
      <c r="G385" s="78">
        <v>50347</v>
      </c>
      <c r="H385" s="60">
        <f t="shared" si="19"/>
        <v>1</v>
      </c>
    </row>
    <row r="386" spans="1:8" ht="18" customHeight="1">
      <c r="A386" s="2"/>
      <c r="B386" s="2"/>
      <c r="C386" s="2"/>
      <c r="D386" s="2">
        <v>4120</v>
      </c>
      <c r="E386" s="3" t="s">
        <v>297</v>
      </c>
      <c r="F386" s="11">
        <v>6135</v>
      </c>
      <c r="G386" s="78">
        <v>6135</v>
      </c>
      <c r="H386" s="60">
        <f t="shared" si="19"/>
        <v>1</v>
      </c>
    </row>
    <row r="387" spans="1:8" ht="18" customHeight="1">
      <c r="A387" s="2"/>
      <c r="B387" s="2"/>
      <c r="C387" s="2"/>
      <c r="D387" s="2">
        <v>4170</v>
      </c>
      <c r="E387" s="3" t="s">
        <v>298</v>
      </c>
      <c r="F387" s="11">
        <v>2300</v>
      </c>
      <c r="G387" s="78">
        <v>2300</v>
      </c>
      <c r="H387" s="60">
        <f t="shared" si="19"/>
        <v>1</v>
      </c>
    </row>
    <row r="388" spans="1:8" ht="18" customHeight="1">
      <c r="A388" s="2"/>
      <c r="B388" s="2"/>
      <c r="C388" s="2"/>
      <c r="D388" s="2">
        <v>4210</v>
      </c>
      <c r="E388" s="3" t="s">
        <v>299</v>
      </c>
      <c r="F388" s="11">
        <v>12962</v>
      </c>
      <c r="G388" s="78">
        <v>12962</v>
      </c>
      <c r="H388" s="60">
        <f t="shared" si="19"/>
        <v>1</v>
      </c>
    </row>
    <row r="389" spans="1:8" ht="18" customHeight="1">
      <c r="A389" s="2"/>
      <c r="B389" s="2"/>
      <c r="C389" s="2"/>
      <c r="D389" s="2">
        <v>4240</v>
      </c>
      <c r="E389" s="3" t="s">
        <v>333</v>
      </c>
      <c r="F389" s="11">
        <v>4200</v>
      </c>
      <c r="G389" s="78">
        <v>4200</v>
      </c>
      <c r="H389" s="60">
        <f t="shared" si="19"/>
        <v>1</v>
      </c>
    </row>
    <row r="390" spans="1:8" ht="18" customHeight="1">
      <c r="A390" s="2"/>
      <c r="B390" s="2"/>
      <c r="C390" s="2"/>
      <c r="D390" s="2">
        <v>4260</v>
      </c>
      <c r="E390" s="3" t="s">
        <v>302</v>
      </c>
      <c r="F390" s="11">
        <v>3700</v>
      </c>
      <c r="G390" s="78">
        <v>3700</v>
      </c>
      <c r="H390" s="60">
        <f t="shared" si="19"/>
        <v>1</v>
      </c>
    </row>
    <row r="391" spans="1:8" ht="18" customHeight="1">
      <c r="A391" s="2"/>
      <c r="B391" s="2"/>
      <c r="C391" s="2"/>
      <c r="D391" s="2">
        <v>4300</v>
      </c>
      <c r="E391" s="3" t="s">
        <v>290</v>
      </c>
      <c r="F391" s="11">
        <v>2500</v>
      </c>
      <c r="G391" s="78">
        <v>2500</v>
      </c>
      <c r="H391" s="60">
        <f t="shared" si="19"/>
        <v>1</v>
      </c>
    </row>
    <row r="392" spans="1:8" ht="18" customHeight="1">
      <c r="A392" s="2"/>
      <c r="B392" s="2"/>
      <c r="C392" s="2"/>
      <c r="D392" s="2">
        <v>4410</v>
      </c>
      <c r="E392" s="3" t="s">
        <v>309</v>
      </c>
      <c r="F392" s="11">
        <v>1800</v>
      </c>
      <c r="G392" s="78">
        <v>1800</v>
      </c>
      <c r="H392" s="60">
        <f t="shared" si="19"/>
        <v>1</v>
      </c>
    </row>
    <row r="393" spans="1:8" ht="18" customHeight="1">
      <c r="A393" s="2"/>
      <c r="B393" s="2"/>
      <c r="C393" s="2"/>
      <c r="D393" s="2">
        <v>4440</v>
      </c>
      <c r="E393" s="3" t="s">
        <v>311</v>
      </c>
      <c r="F393" s="11">
        <v>15522</v>
      </c>
      <c r="G393" s="78">
        <v>15522</v>
      </c>
      <c r="H393" s="60">
        <f t="shared" si="19"/>
        <v>1</v>
      </c>
    </row>
    <row r="394" spans="1:8" ht="18" customHeight="1">
      <c r="A394" s="2"/>
      <c r="B394" s="2"/>
      <c r="C394" s="2"/>
      <c r="D394" s="2">
        <v>4740</v>
      </c>
      <c r="E394" s="3" t="s">
        <v>315</v>
      </c>
      <c r="F394" s="11">
        <v>200</v>
      </c>
      <c r="G394" s="78">
        <v>200</v>
      </c>
      <c r="H394" s="60">
        <f t="shared" si="19"/>
        <v>1</v>
      </c>
    </row>
    <row r="395" spans="1:8" ht="18" customHeight="1">
      <c r="A395" s="2"/>
      <c r="B395" s="2"/>
      <c r="C395" s="2"/>
      <c r="D395" s="2">
        <v>4750</v>
      </c>
      <c r="E395" s="3" t="s">
        <v>316</v>
      </c>
      <c r="F395" s="11">
        <v>2200</v>
      </c>
      <c r="G395" s="78">
        <v>2200</v>
      </c>
      <c r="H395" s="60">
        <f t="shared" si="19"/>
        <v>1</v>
      </c>
    </row>
    <row r="396" spans="1:8" ht="18" customHeight="1">
      <c r="A396" s="2"/>
      <c r="B396" s="2"/>
      <c r="C396" s="2"/>
      <c r="D396" s="2">
        <v>4780</v>
      </c>
      <c r="E396" s="3" t="s">
        <v>401</v>
      </c>
      <c r="F396" s="11">
        <v>5035</v>
      </c>
      <c r="G396" s="78">
        <v>5035</v>
      </c>
      <c r="H396" s="60">
        <f t="shared" si="19"/>
        <v>1</v>
      </c>
    </row>
    <row r="397" spans="1:8" ht="43.5" customHeight="1">
      <c r="A397" s="2"/>
      <c r="B397" s="14"/>
      <c r="C397" s="23">
        <v>80140</v>
      </c>
      <c r="D397" s="23"/>
      <c r="E397" s="9" t="s">
        <v>92</v>
      </c>
      <c r="F397" s="126">
        <f>SUM(F398:F419)</f>
        <v>1599168</v>
      </c>
      <c r="G397" s="126">
        <f>SUM(G398:G419)</f>
        <v>1598641.0299999998</v>
      </c>
      <c r="H397" s="65">
        <f>G397/F397</f>
        <v>0.9996704723956457</v>
      </c>
    </row>
    <row r="398" spans="1:8" ht="18" customHeight="1">
      <c r="A398" s="2"/>
      <c r="B398" s="2"/>
      <c r="C398" s="17"/>
      <c r="D398" s="2">
        <v>3020</v>
      </c>
      <c r="E398" s="3" t="s">
        <v>293</v>
      </c>
      <c r="F398" s="11">
        <v>2588</v>
      </c>
      <c r="G398" s="78">
        <v>2588.35</v>
      </c>
      <c r="H398" s="62">
        <f aca="true" t="shared" si="20" ref="H398:H419">G398/F398</f>
        <v>1.0001352395672334</v>
      </c>
    </row>
    <row r="399" spans="1:8" ht="18" customHeight="1">
      <c r="A399" s="2"/>
      <c r="B399" s="2"/>
      <c r="C399" s="17"/>
      <c r="D399" s="2">
        <v>4010</v>
      </c>
      <c r="E399" s="3" t="s">
        <v>295</v>
      </c>
      <c r="F399" s="11">
        <v>781502</v>
      </c>
      <c r="G399" s="78">
        <v>781501.91</v>
      </c>
      <c r="H399" s="62">
        <f t="shared" si="20"/>
        <v>0.999999884837147</v>
      </c>
    </row>
    <row r="400" spans="1:8" ht="18" customHeight="1">
      <c r="A400" s="2"/>
      <c r="B400" s="2"/>
      <c r="C400" s="17"/>
      <c r="D400" s="2">
        <v>4040</v>
      </c>
      <c r="E400" s="3" t="s">
        <v>294</v>
      </c>
      <c r="F400" s="11">
        <v>59167</v>
      </c>
      <c r="G400" s="78">
        <v>59167</v>
      </c>
      <c r="H400" s="62">
        <f t="shared" si="20"/>
        <v>1</v>
      </c>
    </row>
    <row r="401" spans="1:8" ht="18" customHeight="1">
      <c r="A401" s="2"/>
      <c r="B401" s="2"/>
      <c r="C401" s="17"/>
      <c r="D401" s="2">
        <v>4110</v>
      </c>
      <c r="E401" s="3" t="s">
        <v>296</v>
      </c>
      <c r="F401" s="11">
        <v>120270</v>
      </c>
      <c r="G401" s="78">
        <v>120270.4</v>
      </c>
      <c r="H401" s="62">
        <f t="shared" si="20"/>
        <v>1.0000033258501704</v>
      </c>
    </row>
    <row r="402" spans="1:8" ht="18" customHeight="1">
      <c r="A402" s="2"/>
      <c r="B402" s="2"/>
      <c r="C402" s="17"/>
      <c r="D402" s="2">
        <v>4120</v>
      </c>
      <c r="E402" s="3" t="s">
        <v>297</v>
      </c>
      <c r="F402" s="11">
        <v>18338</v>
      </c>
      <c r="G402" s="78">
        <v>18338.34</v>
      </c>
      <c r="H402" s="62">
        <f t="shared" si="20"/>
        <v>1.0000185407350857</v>
      </c>
    </row>
    <row r="403" spans="1:8" ht="18" customHeight="1">
      <c r="A403" s="2"/>
      <c r="B403" s="2"/>
      <c r="C403" s="17"/>
      <c r="D403" s="2">
        <v>4170</v>
      </c>
      <c r="E403" s="3" t="s">
        <v>298</v>
      </c>
      <c r="F403" s="11">
        <v>2072</v>
      </c>
      <c r="G403" s="78">
        <v>2072</v>
      </c>
      <c r="H403" s="62">
        <f t="shared" si="20"/>
        <v>1</v>
      </c>
    </row>
    <row r="404" spans="1:8" ht="18" customHeight="1">
      <c r="A404" s="2"/>
      <c r="B404" s="2"/>
      <c r="C404" s="17"/>
      <c r="D404" s="2">
        <v>4210</v>
      </c>
      <c r="E404" s="3" t="s">
        <v>299</v>
      </c>
      <c r="F404" s="11">
        <v>75179</v>
      </c>
      <c r="G404" s="78">
        <v>75178.98</v>
      </c>
      <c r="H404" s="62">
        <f t="shared" si="20"/>
        <v>0.9999997339682624</v>
      </c>
    </row>
    <row r="405" spans="1:8" ht="18" customHeight="1">
      <c r="A405" s="2"/>
      <c r="B405" s="2"/>
      <c r="C405" s="17"/>
      <c r="D405" s="2">
        <v>4240</v>
      </c>
      <c r="E405" s="3" t="s">
        <v>333</v>
      </c>
      <c r="F405" s="11">
        <v>13929</v>
      </c>
      <c r="G405" s="78">
        <v>13929</v>
      </c>
      <c r="H405" s="62">
        <f t="shared" si="20"/>
        <v>1</v>
      </c>
    </row>
    <row r="406" spans="1:8" ht="18" customHeight="1">
      <c r="A406" s="2"/>
      <c r="B406" s="2"/>
      <c r="C406" s="17"/>
      <c r="D406" s="2">
        <v>4260</v>
      </c>
      <c r="E406" s="3" t="s">
        <v>302</v>
      </c>
      <c r="F406" s="11">
        <v>182700</v>
      </c>
      <c r="G406" s="78">
        <v>182700.2</v>
      </c>
      <c r="H406" s="62">
        <f t="shared" si="20"/>
        <v>1.0000010946907498</v>
      </c>
    </row>
    <row r="407" spans="1:8" ht="18" customHeight="1">
      <c r="A407" s="2"/>
      <c r="B407" s="2"/>
      <c r="C407" s="17"/>
      <c r="D407" s="2">
        <v>4270</v>
      </c>
      <c r="E407" s="3" t="s">
        <v>303</v>
      </c>
      <c r="F407" s="11">
        <v>7171</v>
      </c>
      <c r="G407" s="78">
        <v>7170.74</v>
      </c>
      <c r="H407" s="62">
        <f t="shared" si="20"/>
        <v>0.9999637428531585</v>
      </c>
    </row>
    <row r="408" spans="1:8" ht="18" customHeight="1">
      <c r="A408" s="2"/>
      <c r="B408" s="2"/>
      <c r="C408" s="17"/>
      <c r="D408" s="2">
        <v>4280</v>
      </c>
      <c r="E408" s="3" t="s">
        <v>304</v>
      </c>
      <c r="F408" s="11">
        <v>848</v>
      </c>
      <c r="G408" s="78">
        <v>848</v>
      </c>
      <c r="H408" s="62">
        <f t="shared" si="20"/>
        <v>1</v>
      </c>
    </row>
    <row r="409" spans="1:8" ht="18" customHeight="1">
      <c r="A409" s="2"/>
      <c r="B409" s="2"/>
      <c r="C409" s="17"/>
      <c r="D409" s="2">
        <v>4300</v>
      </c>
      <c r="E409" s="3" t="s">
        <v>290</v>
      </c>
      <c r="F409" s="11">
        <v>27231</v>
      </c>
      <c r="G409" s="78">
        <v>27231.44</v>
      </c>
      <c r="H409" s="62">
        <f t="shared" si="20"/>
        <v>1.0000161580551576</v>
      </c>
    </row>
    <row r="410" spans="1:8" ht="18" customHeight="1">
      <c r="A410" s="2"/>
      <c r="B410" s="2"/>
      <c r="C410" s="17"/>
      <c r="D410" s="2">
        <v>4350</v>
      </c>
      <c r="E410" s="3" t="s">
        <v>305</v>
      </c>
      <c r="F410" s="11">
        <v>1616</v>
      </c>
      <c r="G410" s="78">
        <v>1615.83</v>
      </c>
      <c r="H410" s="62">
        <f t="shared" si="20"/>
        <v>0.999894801980198</v>
      </c>
    </row>
    <row r="411" spans="1:8" ht="18" customHeight="1">
      <c r="A411" s="2"/>
      <c r="B411" s="2"/>
      <c r="C411" s="17"/>
      <c r="D411" s="2">
        <v>4360</v>
      </c>
      <c r="E411" s="3" t="s">
        <v>306</v>
      </c>
      <c r="F411" s="11">
        <v>2113</v>
      </c>
      <c r="G411" s="78">
        <v>2112.83</v>
      </c>
      <c r="H411" s="62">
        <f t="shared" si="20"/>
        <v>0.9999195456696639</v>
      </c>
    </row>
    <row r="412" spans="1:8" ht="18" customHeight="1">
      <c r="A412" s="2"/>
      <c r="B412" s="2"/>
      <c r="C412" s="17"/>
      <c r="D412" s="2">
        <v>4370</v>
      </c>
      <c r="E412" s="3" t="s">
        <v>307</v>
      </c>
      <c r="F412" s="11">
        <v>2627</v>
      </c>
      <c r="G412" s="78">
        <v>2626.71</v>
      </c>
      <c r="H412" s="62">
        <f t="shared" si="20"/>
        <v>0.9998896079177769</v>
      </c>
    </row>
    <row r="413" spans="1:8" ht="18" customHeight="1">
      <c r="A413" s="2"/>
      <c r="B413" s="2"/>
      <c r="C413" s="17"/>
      <c r="D413" s="2">
        <v>4410</v>
      </c>
      <c r="E413" s="3" t="s">
        <v>309</v>
      </c>
      <c r="F413" s="11">
        <v>412</v>
      </c>
      <c r="G413" s="78">
        <v>411.5</v>
      </c>
      <c r="H413" s="62">
        <f t="shared" si="20"/>
        <v>0.9987864077669902</v>
      </c>
    </row>
    <row r="414" spans="1:8" ht="18" customHeight="1">
      <c r="A414" s="2"/>
      <c r="B414" s="2"/>
      <c r="C414" s="17"/>
      <c r="D414" s="2">
        <v>4430</v>
      </c>
      <c r="E414" s="3" t="s">
        <v>310</v>
      </c>
      <c r="F414" s="11">
        <v>3810</v>
      </c>
      <c r="G414" s="78">
        <v>3810</v>
      </c>
      <c r="H414" s="62">
        <f t="shared" si="20"/>
        <v>1</v>
      </c>
    </row>
    <row r="415" spans="1:8" ht="18" customHeight="1">
      <c r="A415" s="2"/>
      <c r="B415" s="2"/>
      <c r="C415" s="17"/>
      <c r="D415" s="2">
        <v>4440</v>
      </c>
      <c r="E415" s="3" t="s">
        <v>311</v>
      </c>
      <c r="F415" s="11">
        <v>39082</v>
      </c>
      <c r="G415" s="78">
        <v>39082</v>
      </c>
      <c r="H415" s="62">
        <f t="shared" si="20"/>
        <v>1</v>
      </c>
    </row>
    <row r="416" spans="1:8" ht="25.5">
      <c r="A416" s="17"/>
      <c r="B416" s="17"/>
      <c r="C416" s="17"/>
      <c r="D416" s="17">
        <v>4700</v>
      </c>
      <c r="E416" s="112" t="s">
        <v>363</v>
      </c>
      <c r="F416" s="19">
        <v>700</v>
      </c>
      <c r="G416" s="141">
        <v>700</v>
      </c>
      <c r="H416" s="62">
        <f t="shared" si="20"/>
        <v>1</v>
      </c>
    </row>
    <row r="417" spans="1:8" ht="18" customHeight="1">
      <c r="A417" s="2"/>
      <c r="B417" s="2"/>
      <c r="C417" s="17"/>
      <c r="D417" s="2">
        <v>4740</v>
      </c>
      <c r="E417" s="3" t="s">
        <v>315</v>
      </c>
      <c r="F417" s="11">
        <v>1645</v>
      </c>
      <c r="G417" s="78">
        <v>1644.93</v>
      </c>
      <c r="H417" s="62">
        <f t="shared" si="20"/>
        <v>0.9999574468085107</v>
      </c>
    </row>
    <row r="418" spans="1:8" ht="18" customHeight="1">
      <c r="A418" s="2"/>
      <c r="B418" s="2"/>
      <c r="C418" s="17"/>
      <c r="D418" s="2">
        <v>4750</v>
      </c>
      <c r="E418" s="3" t="s">
        <v>316</v>
      </c>
      <c r="F418" s="11">
        <v>3968</v>
      </c>
      <c r="G418" s="78">
        <v>3968.16</v>
      </c>
      <c r="H418" s="62">
        <f t="shared" si="20"/>
        <v>1.0000403225806451</v>
      </c>
    </row>
    <row r="419" spans="1:8" ht="18" customHeight="1">
      <c r="A419" s="2"/>
      <c r="B419" s="2"/>
      <c r="C419" s="17"/>
      <c r="D419" s="2">
        <v>6050</v>
      </c>
      <c r="E419" s="3" t="s">
        <v>317</v>
      </c>
      <c r="F419" s="11">
        <v>252200</v>
      </c>
      <c r="G419" s="78">
        <v>251672.71</v>
      </c>
      <c r="H419" s="62">
        <f t="shared" si="20"/>
        <v>0.9979092386994448</v>
      </c>
    </row>
    <row r="420" spans="1:8" ht="27.75" customHeight="1">
      <c r="A420" s="2"/>
      <c r="B420" s="14"/>
      <c r="C420" s="23">
        <v>80144</v>
      </c>
      <c r="D420" s="23"/>
      <c r="E420" s="9" t="s">
        <v>175</v>
      </c>
      <c r="F420" s="126">
        <f>SUM(F421:F435)</f>
        <v>435488</v>
      </c>
      <c r="G420" s="126">
        <f>SUM(G421:G435)</f>
        <v>435488</v>
      </c>
      <c r="H420" s="65">
        <f>G420/F420</f>
        <v>1</v>
      </c>
    </row>
    <row r="421" spans="1:8" ht="18" customHeight="1">
      <c r="A421" s="2"/>
      <c r="B421" s="2"/>
      <c r="C421" s="17"/>
      <c r="D421" s="17">
        <v>3020</v>
      </c>
      <c r="E421" s="3" t="s">
        <v>293</v>
      </c>
      <c r="F421" s="11">
        <v>300</v>
      </c>
      <c r="G421" s="78">
        <v>300</v>
      </c>
      <c r="H421" s="62">
        <f aca="true" t="shared" si="21" ref="H421:H435">G421/F421</f>
        <v>1</v>
      </c>
    </row>
    <row r="422" spans="1:8" ht="18" customHeight="1">
      <c r="A422" s="2"/>
      <c r="B422" s="2"/>
      <c r="C422" s="17"/>
      <c r="D422" s="17">
        <v>4010</v>
      </c>
      <c r="E422" s="3" t="s">
        <v>295</v>
      </c>
      <c r="F422" s="11">
        <v>310238</v>
      </c>
      <c r="G422" s="78">
        <v>310238</v>
      </c>
      <c r="H422" s="62">
        <f t="shared" si="21"/>
        <v>1</v>
      </c>
    </row>
    <row r="423" spans="1:8" ht="18" customHeight="1">
      <c r="A423" s="2"/>
      <c r="B423" s="2"/>
      <c r="C423" s="17"/>
      <c r="D423" s="17">
        <v>4040</v>
      </c>
      <c r="E423" s="3" t="s">
        <v>294</v>
      </c>
      <c r="F423" s="11">
        <v>21607</v>
      </c>
      <c r="G423" s="78">
        <v>21607</v>
      </c>
      <c r="H423" s="62">
        <f t="shared" si="21"/>
        <v>1</v>
      </c>
    </row>
    <row r="424" spans="1:8" ht="18" customHeight="1">
      <c r="A424" s="2"/>
      <c r="B424" s="2"/>
      <c r="C424" s="17"/>
      <c r="D424" s="17">
        <v>4110</v>
      </c>
      <c r="E424" s="3" t="s">
        <v>296</v>
      </c>
      <c r="F424" s="11">
        <v>49458</v>
      </c>
      <c r="G424" s="78">
        <v>49458</v>
      </c>
      <c r="H424" s="62">
        <f t="shared" si="21"/>
        <v>1</v>
      </c>
    </row>
    <row r="425" spans="1:8" ht="18" customHeight="1">
      <c r="A425" s="2"/>
      <c r="B425" s="2"/>
      <c r="C425" s="17"/>
      <c r="D425" s="17">
        <v>4120</v>
      </c>
      <c r="E425" s="3" t="s">
        <v>297</v>
      </c>
      <c r="F425" s="11">
        <v>5900</v>
      </c>
      <c r="G425" s="78">
        <v>5900</v>
      </c>
      <c r="H425" s="62">
        <f t="shared" si="21"/>
        <v>1</v>
      </c>
    </row>
    <row r="426" spans="1:8" ht="18" customHeight="1">
      <c r="A426" s="2"/>
      <c r="B426" s="2"/>
      <c r="C426" s="17"/>
      <c r="D426" s="17">
        <v>4210</v>
      </c>
      <c r="E426" s="3" t="s">
        <v>299</v>
      </c>
      <c r="F426" s="11">
        <v>2500</v>
      </c>
      <c r="G426" s="78">
        <v>2500</v>
      </c>
      <c r="H426" s="62">
        <f t="shared" si="21"/>
        <v>1</v>
      </c>
    </row>
    <row r="427" spans="1:8" ht="18" customHeight="1">
      <c r="A427" s="2"/>
      <c r="B427" s="2"/>
      <c r="C427" s="17"/>
      <c r="D427" s="17">
        <v>4240</v>
      </c>
      <c r="E427" s="3" t="s">
        <v>333</v>
      </c>
      <c r="F427" s="11">
        <v>4000</v>
      </c>
      <c r="G427" s="78">
        <v>4000</v>
      </c>
      <c r="H427" s="62">
        <f t="shared" si="21"/>
        <v>1</v>
      </c>
    </row>
    <row r="428" spans="1:8" ht="18" customHeight="1">
      <c r="A428" s="2"/>
      <c r="B428" s="2"/>
      <c r="C428" s="17"/>
      <c r="D428" s="17">
        <v>4260</v>
      </c>
      <c r="E428" s="3" t="s">
        <v>302</v>
      </c>
      <c r="F428" s="11">
        <v>7400</v>
      </c>
      <c r="G428" s="78">
        <v>7400</v>
      </c>
      <c r="H428" s="62">
        <f t="shared" si="21"/>
        <v>1</v>
      </c>
    </row>
    <row r="429" spans="1:8" ht="18" customHeight="1">
      <c r="A429" s="2"/>
      <c r="B429" s="2"/>
      <c r="C429" s="17"/>
      <c r="D429" s="17">
        <v>4300</v>
      </c>
      <c r="E429" s="3" t="s">
        <v>290</v>
      </c>
      <c r="F429" s="11">
        <v>2500</v>
      </c>
      <c r="G429" s="78">
        <v>2500</v>
      </c>
      <c r="H429" s="62">
        <f t="shared" si="21"/>
        <v>1</v>
      </c>
    </row>
    <row r="430" spans="1:8" ht="18" customHeight="1">
      <c r="A430" s="2"/>
      <c r="B430" s="2"/>
      <c r="C430" s="17"/>
      <c r="D430" s="17">
        <v>4370</v>
      </c>
      <c r="E430" s="3" t="s">
        <v>307</v>
      </c>
      <c r="F430" s="11">
        <v>300</v>
      </c>
      <c r="G430" s="78">
        <v>300</v>
      </c>
      <c r="H430" s="62">
        <f t="shared" si="21"/>
        <v>1</v>
      </c>
    </row>
    <row r="431" spans="1:8" ht="18" customHeight="1">
      <c r="A431" s="2"/>
      <c r="B431" s="2"/>
      <c r="C431" s="17"/>
      <c r="D431" s="17">
        <v>4410</v>
      </c>
      <c r="E431" s="3" t="s">
        <v>309</v>
      </c>
      <c r="F431" s="11">
        <v>500</v>
      </c>
      <c r="G431" s="78">
        <v>500</v>
      </c>
      <c r="H431" s="62">
        <f t="shared" si="21"/>
        <v>1</v>
      </c>
    </row>
    <row r="432" spans="1:8" ht="18" customHeight="1">
      <c r="A432" s="2"/>
      <c r="B432" s="2"/>
      <c r="C432" s="17"/>
      <c r="D432" s="17">
        <v>4440</v>
      </c>
      <c r="E432" s="3" t="s">
        <v>311</v>
      </c>
      <c r="F432" s="11">
        <v>25051</v>
      </c>
      <c r="G432" s="78">
        <v>25051</v>
      </c>
      <c r="H432" s="62">
        <f t="shared" si="21"/>
        <v>1</v>
      </c>
    </row>
    <row r="433" spans="1:8" ht="18" customHeight="1">
      <c r="A433" s="2"/>
      <c r="B433" s="2"/>
      <c r="C433" s="17"/>
      <c r="D433" s="17">
        <v>4740</v>
      </c>
      <c r="E433" s="3" t="s">
        <v>315</v>
      </c>
      <c r="F433" s="11">
        <v>200</v>
      </c>
      <c r="G433" s="78">
        <v>200</v>
      </c>
      <c r="H433" s="62">
        <f t="shared" si="21"/>
        <v>1</v>
      </c>
    </row>
    <row r="434" spans="1:8" ht="18" customHeight="1">
      <c r="A434" s="2"/>
      <c r="B434" s="2"/>
      <c r="C434" s="17"/>
      <c r="D434" s="17">
        <v>4750</v>
      </c>
      <c r="E434" s="3" t="s">
        <v>316</v>
      </c>
      <c r="F434" s="11">
        <v>1000</v>
      </c>
      <c r="G434" s="78">
        <v>1000</v>
      </c>
      <c r="H434" s="62">
        <f t="shared" si="21"/>
        <v>1</v>
      </c>
    </row>
    <row r="435" spans="1:8" ht="18" customHeight="1">
      <c r="A435" s="2"/>
      <c r="B435" s="2"/>
      <c r="C435" s="17"/>
      <c r="D435" s="17">
        <v>4780</v>
      </c>
      <c r="E435" s="3" t="s">
        <v>401</v>
      </c>
      <c r="F435" s="11">
        <v>4534</v>
      </c>
      <c r="G435" s="78">
        <v>4534</v>
      </c>
      <c r="H435" s="62">
        <f t="shared" si="21"/>
        <v>1</v>
      </c>
    </row>
    <row r="436" spans="1:8" ht="25.5">
      <c r="A436" s="2"/>
      <c r="B436" s="14"/>
      <c r="C436" s="23">
        <v>80146</v>
      </c>
      <c r="D436" s="23"/>
      <c r="E436" s="125" t="s">
        <v>112</v>
      </c>
      <c r="F436" s="126">
        <f>SUM(F437:F443)</f>
        <v>125913</v>
      </c>
      <c r="G436" s="126">
        <f>SUM(G437:G443)</f>
        <v>125912.37999999999</v>
      </c>
      <c r="H436" s="65">
        <f>G436/F436</f>
        <v>0.9999950759651505</v>
      </c>
    </row>
    <row r="437" spans="1:8" ht="18" customHeight="1">
      <c r="A437" s="2"/>
      <c r="B437" s="2"/>
      <c r="C437" s="2"/>
      <c r="D437" s="2">
        <v>4210</v>
      </c>
      <c r="E437" s="3" t="s">
        <v>299</v>
      </c>
      <c r="F437" s="11">
        <v>22273</v>
      </c>
      <c r="G437" s="78">
        <v>22273.74</v>
      </c>
      <c r="H437" s="60">
        <f aca="true" t="shared" si="22" ref="H437:H443">G437/F437</f>
        <v>1.0000332240829706</v>
      </c>
    </row>
    <row r="438" spans="1:8" ht="18" customHeight="1">
      <c r="A438" s="2"/>
      <c r="B438" s="2"/>
      <c r="C438" s="2"/>
      <c r="D438" s="2">
        <v>4240</v>
      </c>
      <c r="E438" s="3" t="s">
        <v>333</v>
      </c>
      <c r="F438" s="11">
        <v>2000</v>
      </c>
      <c r="G438" s="78">
        <v>2000</v>
      </c>
      <c r="H438" s="60">
        <f t="shared" si="22"/>
        <v>1</v>
      </c>
    </row>
    <row r="439" spans="1:8" ht="18" customHeight="1">
      <c r="A439" s="2"/>
      <c r="B439" s="2"/>
      <c r="C439" s="2"/>
      <c r="D439" s="2">
        <v>4300</v>
      </c>
      <c r="E439" s="3" t="s">
        <v>290</v>
      </c>
      <c r="F439" s="11">
        <v>56529</v>
      </c>
      <c r="G439" s="78">
        <v>56528.06</v>
      </c>
      <c r="H439" s="60">
        <f t="shared" si="22"/>
        <v>0.999983371366909</v>
      </c>
    </row>
    <row r="440" spans="1:8" ht="18" customHeight="1">
      <c r="A440" s="2"/>
      <c r="B440" s="2"/>
      <c r="C440" s="2"/>
      <c r="D440" s="2">
        <v>4410</v>
      </c>
      <c r="E440" s="3" t="s">
        <v>309</v>
      </c>
      <c r="F440" s="11">
        <v>24801</v>
      </c>
      <c r="G440" s="78">
        <v>24799.48</v>
      </c>
      <c r="H440" s="60">
        <f t="shared" si="22"/>
        <v>0.9999387121487037</v>
      </c>
    </row>
    <row r="441" spans="1:8" ht="18" customHeight="1">
      <c r="A441" s="2"/>
      <c r="B441" s="2"/>
      <c r="C441" s="2"/>
      <c r="D441" s="2">
        <v>4700</v>
      </c>
      <c r="E441" s="3" t="s">
        <v>314</v>
      </c>
      <c r="F441" s="11">
        <v>15806</v>
      </c>
      <c r="G441" s="78">
        <v>15806.2</v>
      </c>
      <c r="H441" s="60">
        <f t="shared" si="22"/>
        <v>1.000012653422751</v>
      </c>
    </row>
    <row r="442" spans="1:8" ht="18" customHeight="1">
      <c r="A442" s="2"/>
      <c r="B442" s="2"/>
      <c r="C442" s="2"/>
      <c r="D442" s="2">
        <v>4740</v>
      </c>
      <c r="E442" s="3" t="s">
        <v>315</v>
      </c>
      <c r="F442" s="11">
        <v>426</v>
      </c>
      <c r="G442" s="78">
        <v>426.4</v>
      </c>
      <c r="H442" s="60">
        <f t="shared" si="22"/>
        <v>1.0009389671361502</v>
      </c>
    </row>
    <row r="443" spans="1:8" ht="18" customHeight="1">
      <c r="A443" s="2"/>
      <c r="B443" s="2"/>
      <c r="C443" s="2"/>
      <c r="D443" s="2">
        <v>4750</v>
      </c>
      <c r="E443" s="3" t="s">
        <v>316</v>
      </c>
      <c r="F443" s="11">
        <v>4078</v>
      </c>
      <c r="G443" s="78">
        <v>4078.5</v>
      </c>
      <c r="H443" s="60">
        <f t="shared" si="22"/>
        <v>1.0001226091221187</v>
      </c>
    </row>
    <row r="444" spans="1:8" ht="18" customHeight="1">
      <c r="A444" s="2"/>
      <c r="B444" s="2"/>
      <c r="C444" s="14">
        <v>80148</v>
      </c>
      <c r="D444" s="14"/>
      <c r="E444" s="9" t="s">
        <v>215</v>
      </c>
      <c r="F444" s="86">
        <f>SUM(F445:F459)</f>
        <v>563433</v>
      </c>
      <c r="G444" s="86">
        <f>SUM(G445:G459)</f>
        <v>563433.46</v>
      </c>
      <c r="H444" s="63">
        <f>G444/F444</f>
        <v>1.0000008164236032</v>
      </c>
    </row>
    <row r="445" spans="1:8" ht="18" customHeight="1">
      <c r="A445" s="2"/>
      <c r="B445" s="2"/>
      <c r="C445" s="2"/>
      <c r="D445" s="2">
        <v>3020</v>
      </c>
      <c r="E445" s="3" t="s">
        <v>293</v>
      </c>
      <c r="F445" s="11">
        <v>723</v>
      </c>
      <c r="G445" s="78">
        <v>723</v>
      </c>
      <c r="H445" s="60">
        <f aca="true" t="shared" si="23" ref="H445:H459">G445/F445</f>
        <v>1</v>
      </c>
    </row>
    <row r="446" spans="1:8" ht="18" customHeight="1">
      <c r="A446" s="2"/>
      <c r="B446" s="2"/>
      <c r="C446" s="2"/>
      <c r="D446" s="2">
        <v>4010</v>
      </c>
      <c r="E446" s="3" t="s">
        <v>295</v>
      </c>
      <c r="F446" s="11">
        <v>200061</v>
      </c>
      <c r="G446" s="78">
        <v>200061</v>
      </c>
      <c r="H446" s="60">
        <f t="shared" si="23"/>
        <v>1</v>
      </c>
    </row>
    <row r="447" spans="1:8" ht="18" customHeight="1">
      <c r="A447" s="2"/>
      <c r="B447" s="2"/>
      <c r="C447" s="2"/>
      <c r="D447" s="2">
        <v>4040</v>
      </c>
      <c r="E447" s="3" t="s">
        <v>294</v>
      </c>
      <c r="F447" s="11">
        <v>14958</v>
      </c>
      <c r="G447" s="78">
        <v>14958</v>
      </c>
      <c r="H447" s="60">
        <f t="shared" si="23"/>
        <v>1</v>
      </c>
    </row>
    <row r="448" spans="1:8" ht="18" customHeight="1">
      <c r="A448" s="2"/>
      <c r="B448" s="2"/>
      <c r="C448" s="2"/>
      <c r="D448" s="2">
        <v>4110</v>
      </c>
      <c r="E448" s="3" t="s">
        <v>296</v>
      </c>
      <c r="F448" s="11">
        <v>31795</v>
      </c>
      <c r="G448" s="78">
        <v>31795</v>
      </c>
      <c r="H448" s="60">
        <f t="shared" si="23"/>
        <v>1</v>
      </c>
    </row>
    <row r="449" spans="1:8" ht="18" customHeight="1">
      <c r="A449" s="2"/>
      <c r="B449" s="2"/>
      <c r="C449" s="2"/>
      <c r="D449" s="2">
        <v>4120</v>
      </c>
      <c r="E449" s="3" t="s">
        <v>297</v>
      </c>
      <c r="F449" s="11">
        <v>5393</v>
      </c>
      <c r="G449" s="78">
        <v>5393</v>
      </c>
      <c r="H449" s="60">
        <f t="shared" si="23"/>
        <v>1</v>
      </c>
    </row>
    <row r="450" spans="1:8" ht="18" customHeight="1">
      <c r="A450" s="2"/>
      <c r="B450" s="2"/>
      <c r="C450" s="2"/>
      <c r="D450" s="2">
        <v>4210</v>
      </c>
      <c r="E450" s="3" t="s">
        <v>299</v>
      </c>
      <c r="F450" s="11">
        <v>31280</v>
      </c>
      <c r="G450" s="78">
        <v>31280.06</v>
      </c>
      <c r="H450" s="60">
        <f t="shared" si="23"/>
        <v>1.0000019181585678</v>
      </c>
    </row>
    <row r="451" spans="1:8" ht="18" customHeight="1">
      <c r="A451" s="2"/>
      <c r="B451" s="2"/>
      <c r="C451" s="2"/>
      <c r="D451" s="2">
        <v>4220</v>
      </c>
      <c r="E451" s="3" t="s">
        <v>300</v>
      </c>
      <c r="F451" s="11">
        <v>214400</v>
      </c>
      <c r="G451" s="78">
        <v>214399.93</v>
      </c>
      <c r="H451" s="60">
        <f t="shared" si="23"/>
        <v>0.9999996735074627</v>
      </c>
    </row>
    <row r="452" spans="1:8" ht="18" customHeight="1">
      <c r="A452" s="2"/>
      <c r="B452" s="2"/>
      <c r="C452" s="2"/>
      <c r="D452" s="2">
        <v>4260</v>
      </c>
      <c r="E452" s="3" t="s">
        <v>302</v>
      </c>
      <c r="F452" s="11">
        <v>24128</v>
      </c>
      <c r="G452" s="78">
        <v>24128</v>
      </c>
      <c r="H452" s="60">
        <f t="shared" si="23"/>
        <v>1</v>
      </c>
    </row>
    <row r="453" spans="1:8" ht="18" customHeight="1">
      <c r="A453" s="2"/>
      <c r="B453" s="2"/>
      <c r="C453" s="2"/>
      <c r="D453" s="2">
        <v>4270</v>
      </c>
      <c r="E453" s="3" t="s">
        <v>303</v>
      </c>
      <c r="F453" s="11">
        <v>15811</v>
      </c>
      <c r="G453" s="78">
        <v>15811.2</v>
      </c>
      <c r="H453" s="60">
        <f t="shared" si="23"/>
        <v>1.000012649421289</v>
      </c>
    </row>
    <row r="454" spans="1:8" ht="18" customHeight="1">
      <c r="A454" s="2"/>
      <c r="B454" s="2"/>
      <c r="C454" s="2"/>
      <c r="D454" s="2">
        <v>4280</v>
      </c>
      <c r="E454" s="3" t="s">
        <v>304</v>
      </c>
      <c r="F454" s="11">
        <v>50</v>
      </c>
      <c r="G454" s="78">
        <v>50</v>
      </c>
      <c r="H454" s="60">
        <f t="shared" si="23"/>
        <v>1</v>
      </c>
    </row>
    <row r="455" spans="1:8" ht="18" customHeight="1">
      <c r="A455" s="2"/>
      <c r="B455" s="2"/>
      <c r="C455" s="2"/>
      <c r="D455" s="2">
        <v>4300</v>
      </c>
      <c r="E455" s="3" t="s">
        <v>290</v>
      </c>
      <c r="F455" s="11">
        <v>12538</v>
      </c>
      <c r="G455" s="78">
        <v>12538</v>
      </c>
      <c r="H455" s="60">
        <f t="shared" si="23"/>
        <v>1</v>
      </c>
    </row>
    <row r="456" spans="1:8" ht="18" customHeight="1">
      <c r="A456" s="2"/>
      <c r="B456" s="2"/>
      <c r="C456" s="2"/>
      <c r="D456" s="2">
        <v>4370</v>
      </c>
      <c r="E456" s="3" t="s">
        <v>307</v>
      </c>
      <c r="F456" s="11">
        <v>1479</v>
      </c>
      <c r="G456" s="78">
        <v>1479.27</v>
      </c>
      <c r="H456" s="60">
        <f t="shared" si="23"/>
        <v>1.000182555780933</v>
      </c>
    </row>
    <row r="457" spans="1:8" ht="18" customHeight="1">
      <c r="A457" s="2"/>
      <c r="B457" s="2"/>
      <c r="C457" s="2"/>
      <c r="D457" s="2">
        <v>4440</v>
      </c>
      <c r="E457" s="3" t="s">
        <v>311</v>
      </c>
      <c r="F457" s="11">
        <v>9817</v>
      </c>
      <c r="G457" s="78">
        <v>9817</v>
      </c>
      <c r="H457" s="60">
        <f t="shared" si="23"/>
        <v>1</v>
      </c>
    </row>
    <row r="458" spans="1:8" ht="18" customHeight="1">
      <c r="A458" s="2"/>
      <c r="B458" s="2"/>
      <c r="C458" s="2"/>
      <c r="D458" s="2">
        <v>4740</v>
      </c>
      <c r="E458" s="3" t="s">
        <v>315</v>
      </c>
      <c r="F458" s="11">
        <v>500</v>
      </c>
      <c r="G458" s="78">
        <v>500</v>
      </c>
      <c r="H458" s="60">
        <f t="shared" si="23"/>
        <v>1</v>
      </c>
    </row>
    <row r="459" spans="1:8" ht="18" customHeight="1">
      <c r="A459" s="2"/>
      <c r="B459" s="2"/>
      <c r="C459" s="2"/>
      <c r="D459" s="2">
        <v>4750</v>
      </c>
      <c r="E459" s="3" t="s">
        <v>316</v>
      </c>
      <c r="F459" s="11">
        <v>500</v>
      </c>
      <c r="G459" s="78">
        <v>500</v>
      </c>
      <c r="H459" s="60">
        <f t="shared" si="23"/>
        <v>1</v>
      </c>
    </row>
    <row r="460" spans="1:8" ht="18" customHeight="1">
      <c r="A460" s="2"/>
      <c r="B460" s="2"/>
      <c r="C460" s="14">
        <v>80195</v>
      </c>
      <c r="D460" s="14"/>
      <c r="E460" s="9" t="s">
        <v>58</v>
      </c>
      <c r="F460" s="86">
        <f>SUM(F461:F481)</f>
        <v>625307</v>
      </c>
      <c r="G460" s="86">
        <f>SUM(G461:G481)</f>
        <v>618969</v>
      </c>
      <c r="H460" s="63">
        <f>G460/F460</f>
        <v>0.989864178715415</v>
      </c>
    </row>
    <row r="461" spans="1:8" ht="18" customHeight="1">
      <c r="A461" s="2"/>
      <c r="B461" s="2"/>
      <c r="C461" s="2"/>
      <c r="D461" s="2">
        <v>3020</v>
      </c>
      <c r="E461" s="3" t="s">
        <v>293</v>
      </c>
      <c r="F461" s="11">
        <v>500</v>
      </c>
      <c r="G461" s="78">
        <v>500</v>
      </c>
      <c r="H461" s="60">
        <f aca="true" t="shared" si="24" ref="H461:H481">G461/F461</f>
        <v>1</v>
      </c>
    </row>
    <row r="462" spans="1:8" ht="18" customHeight="1">
      <c r="A462" s="2"/>
      <c r="B462" s="2"/>
      <c r="C462" s="2"/>
      <c r="D462" s="2">
        <v>4010</v>
      </c>
      <c r="E462" s="3" t="s">
        <v>295</v>
      </c>
      <c r="F462" s="11">
        <v>91244</v>
      </c>
      <c r="G462" s="78">
        <v>91244</v>
      </c>
      <c r="H462" s="60">
        <f t="shared" si="24"/>
        <v>1</v>
      </c>
    </row>
    <row r="463" spans="1:8" ht="18" customHeight="1">
      <c r="A463" s="2"/>
      <c r="B463" s="2"/>
      <c r="C463" s="2"/>
      <c r="D463" s="2">
        <v>4040</v>
      </c>
      <c r="E463" s="3" t="s">
        <v>294</v>
      </c>
      <c r="F463" s="11">
        <v>7000</v>
      </c>
      <c r="G463" s="78">
        <v>7000</v>
      </c>
      <c r="H463" s="60">
        <f t="shared" si="24"/>
        <v>1</v>
      </c>
    </row>
    <row r="464" spans="1:8" ht="18" customHeight="1">
      <c r="A464" s="2"/>
      <c r="B464" s="2"/>
      <c r="C464" s="2"/>
      <c r="D464" s="2">
        <v>4110</v>
      </c>
      <c r="E464" s="3" t="s">
        <v>296</v>
      </c>
      <c r="F464" s="11">
        <v>19437</v>
      </c>
      <c r="G464" s="78">
        <v>19144</v>
      </c>
      <c r="H464" s="60">
        <f t="shared" si="24"/>
        <v>0.9849256572516335</v>
      </c>
    </row>
    <row r="465" spans="1:8" ht="18" customHeight="1">
      <c r="A465" s="2"/>
      <c r="B465" s="2"/>
      <c r="C465" s="2"/>
      <c r="D465" s="2">
        <v>4117</v>
      </c>
      <c r="E465" s="3" t="s">
        <v>296</v>
      </c>
      <c r="F465" s="11">
        <v>80</v>
      </c>
      <c r="G465" s="78">
        <v>80</v>
      </c>
      <c r="H465" s="60">
        <f t="shared" si="24"/>
        <v>1</v>
      </c>
    </row>
    <row r="466" spans="1:8" ht="18" customHeight="1">
      <c r="A466" s="2"/>
      <c r="B466" s="2"/>
      <c r="C466" s="2"/>
      <c r="D466" s="2">
        <v>4120</v>
      </c>
      <c r="E466" s="3" t="s">
        <v>297</v>
      </c>
      <c r="F466" s="11">
        <v>2932</v>
      </c>
      <c r="G466" s="78">
        <v>2882</v>
      </c>
      <c r="H466" s="60">
        <f t="shared" si="24"/>
        <v>0.9829467939972715</v>
      </c>
    </row>
    <row r="467" spans="1:8" ht="18" customHeight="1">
      <c r="A467" s="2"/>
      <c r="B467" s="2"/>
      <c r="C467" s="2"/>
      <c r="D467" s="2">
        <v>4127</v>
      </c>
      <c r="E467" s="3" t="s">
        <v>297</v>
      </c>
      <c r="F467" s="11">
        <v>13</v>
      </c>
      <c r="G467" s="78">
        <v>13</v>
      </c>
      <c r="H467" s="60">
        <f t="shared" si="24"/>
        <v>1</v>
      </c>
    </row>
    <row r="468" spans="1:8" ht="18" customHeight="1">
      <c r="A468" s="2"/>
      <c r="B468" s="2"/>
      <c r="C468" s="2"/>
      <c r="D468" s="2">
        <v>4170</v>
      </c>
      <c r="E468" s="3" t="s">
        <v>298</v>
      </c>
      <c r="F468" s="11">
        <v>21901</v>
      </c>
      <c r="G468" s="78">
        <v>21581</v>
      </c>
      <c r="H468" s="60">
        <f t="shared" si="24"/>
        <v>0.9853887950321903</v>
      </c>
    </row>
    <row r="469" spans="1:8" ht="18" customHeight="1">
      <c r="A469" s="2"/>
      <c r="B469" s="2"/>
      <c r="C469" s="2"/>
      <c r="D469" s="2">
        <v>4177</v>
      </c>
      <c r="E469" s="3" t="s">
        <v>298</v>
      </c>
      <c r="F469" s="11">
        <v>5785</v>
      </c>
      <c r="G469" s="78">
        <v>5784</v>
      </c>
      <c r="H469" s="60">
        <f t="shared" si="24"/>
        <v>0.9998271391529818</v>
      </c>
    </row>
    <row r="470" spans="1:8" ht="18" customHeight="1">
      <c r="A470" s="2"/>
      <c r="B470" s="2"/>
      <c r="C470" s="2"/>
      <c r="D470" s="2">
        <v>4210</v>
      </c>
      <c r="E470" s="3" t="s">
        <v>299</v>
      </c>
      <c r="F470" s="11">
        <v>20236</v>
      </c>
      <c r="G470" s="78">
        <v>19841</v>
      </c>
      <c r="H470" s="60">
        <f t="shared" si="24"/>
        <v>0.980480332081439</v>
      </c>
    </row>
    <row r="471" spans="1:8" ht="18" customHeight="1">
      <c r="A471" s="2"/>
      <c r="B471" s="2"/>
      <c r="C471" s="2"/>
      <c r="D471" s="2">
        <v>4217</v>
      </c>
      <c r="E471" s="3" t="s">
        <v>299</v>
      </c>
      <c r="F471" s="11">
        <v>12217</v>
      </c>
      <c r="G471" s="78">
        <v>12205</v>
      </c>
      <c r="H471" s="60">
        <f t="shared" si="24"/>
        <v>0.9990177621347303</v>
      </c>
    </row>
    <row r="472" spans="1:8" ht="18" customHeight="1">
      <c r="A472" s="2"/>
      <c r="B472" s="2"/>
      <c r="C472" s="2"/>
      <c r="D472" s="2">
        <v>4240</v>
      </c>
      <c r="E472" s="3" t="s">
        <v>333</v>
      </c>
      <c r="F472" s="11">
        <v>4000</v>
      </c>
      <c r="G472" s="78">
        <v>4000</v>
      </c>
      <c r="H472" s="60">
        <f t="shared" si="24"/>
        <v>1</v>
      </c>
    </row>
    <row r="473" spans="1:8" ht="18" customHeight="1">
      <c r="A473" s="2"/>
      <c r="B473" s="2"/>
      <c r="C473" s="2"/>
      <c r="D473" s="2">
        <v>4260</v>
      </c>
      <c r="E473" s="3" t="s">
        <v>302</v>
      </c>
      <c r="F473" s="11">
        <v>16000</v>
      </c>
      <c r="G473" s="78">
        <v>16000</v>
      </c>
      <c r="H473" s="60">
        <f t="shared" si="24"/>
        <v>1</v>
      </c>
    </row>
    <row r="474" spans="1:8" ht="18" customHeight="1">
      <c r="A474" s="2"/>
      <c r="B474" s="2"/>
      <c r="C474" s="2"/>
      <c r="D474" s="2">
        <v>4270</v>
      </c>
      <c r="E474" s="3" t="s">
        <v>303</v>
      </c>
      <c r="F474" s="11">
        <v>7000</v>
      </c>
      <c r="G474" s="78">
        <v>7000</v>
      </c>
      <c r="H474" s="60">
        <f t="shared" si="24"/>
        <v>1</v>
      </c>
    </row>
    <row r="475" spans="1:8" ht="18" customHeight="1">
      <c r="A475" s="2"/>
      <c r="B475" s="2"/>
      <c r="C475" s="2"/>
      <c r="D475" s="2">
        <v>4300</v>
      </c>
      <c r="E475" s="3" t="s">
        <v>290</v>
      </c>
      <c r="F475" s="11">
        <v>76248</v>
      </c>
      <c r="G475" s="78">
        <v>73624</v>
      </c>
      <c r="H475" s="60">
        <f t="shared" si="24"/>
        <v>0.9655859825831498</v>
      </c>
    </row>
    <row r="476" spans="1:8" ht="18" customHeight="1">
      <c r="A476" s="2"/>
      <c r="B476" s="2"/>
      <c r="C476" s="2"/>
      <c r="D476" s="2">
        <v>4307</v>
      </c>
      <c r="E476" s="3" t="s">
        <v>290</v>
      </c>
      <c r="F476" s="11">
        <v>77475</v>
      </c>
      <c r="G476" s="78">
        <v>74832</v>
      </c>
      <c r="H476" s="60">
        <f t="shared" si="24"/>
        <v>0.9658857696030978</v>
      </c>
    </row>
    <row r="477" spans="1:8" ht="18" customHeight="1">
      <c r="A477" s="2"/>
      <c r="B477" s="2"/>
      <c r="C477" s="2"/>
      <c r="D477" s="2">
        <v>4410</v>
      </c>
      <c r="E477" s="3" t="s">
        <v>309</v>
      </c>
      <c r="F477" s="11">
        <v>2000</v>
      </c>
      <c r="G477" s="78">
        <v>2000</v>
      </c>
      <c r="H477" s="60">
        <f t="shared" si="24"/>
        <v>1</v>
      </c>
    </row>
    <row r="478" spans="1:8" ht="18" customHeight="1">
      <c r="A478" s="2"/>
      <c r="B478" s="2"/>
      <c r="C478" s="2"/>
      <c r="D478" s="2">
        <v>4440</v>
      </c>
      <c r="E478" s="3" t="s">
        <v>311</v>
      </c>
      <c r="F478" s="11">
        <v>260098</v>
      </c>
      <c r="G478" s="78">
        <v>260098</v>
      </c>
      <c r="H478" s="60">
        <f t="shared" si="24"/>
        <v>1</v>
      </c>
    </row>
    <row r="479" spans="1:8" ht="18" customHeight="1">
      <c r="A479" s="2"/>
      <c r="B479" s="2"/>
      <c r="C479" s="2"/>
      <c r="D479" s="2">
        <v>4747</v>
      </c>
      <c r="E479" s="3" t="s">
        <v>315</v>
      </c>
      <c r="F479" s="11">
        <v>63</v>
      </c>
      <c r="G479" s="78">
        <v>63</v>
      </c>
      <c r="H479" s="60">
        <f t="shared" si="24"/>
        <v>1</v>
      </c>
    </row>
    <row r="480" spans="1:8" ht="18" customHeight="1">
      <c r="A480" s="2"/>
      <c r="B480" s="2"/>
      <c r="C480" s="2"/>
      <c r="D480" s="2">
        <v>4750</v>
      </c>
      <c r="E480" s="3" t="s">
        <v>316</v>
      </c>
      <c r="F480" s="11">
        <v>1000</v>
      </c>
      <c r="G480" s="78">
        <v>1000</v>
      </c>
      <c r="H480" s="60">
        <f t="shared" si="24"/>
        <v>1</v>
      </c>
    </row>
    <row r="481" spans="1:8" ht="18" customHeight="1">
      <c r="A481" s="15"/>
      <c r="B481" s="15"/>
      <c r="C481" s="15"/>
      <c r="D481" s="15">
        <v>4757</v>
      </c>
      <c r="E481" s="6" t="s">
        <v>316</v>
      </c>
      <c r="F481" s="12">
        <v>78</v>
      </c>
      <c r="G481" s="127">
        <v>78</v>
      </c>
      <c r="H481" s="61">
        <f t="shared" si="24"/>
        <v>1</v>
      </c>
    </row>
    <row r="482" spans="1:8" s="8" customFormat="1" ht="18" customHeight="1">
      <c r="A482" s="14" t="s">
        <v>84</v>
      </c>
      <c r="B482" s="14">
        <v>803</v>
      </c>
      <c r="C482" s="14"/>
      <c r="D482" s="14"/>
      <c r="E482" s="9" t="s">
        <v>65</v>
      </c>
      <c r="F482" s="10">
        <f>F483</f>
        <v>40000</v>
      </c>
      <c r="G482" s="128">
        <f>G483</f>
        <v>40000</v>
      </c>
      <c r="H482" s="63">
        <f aca="true" t="shared" si="25" ref="H482:H494">G482/F482</f>
        <v>1</v>
      </c>
    </row>
    <row r="483" spans="1:8" ht="18" customHeight="1">
      <c r="A483" s="2"/>
      <c r="B483" s="2"/>
      <c r="C483" s="14">
        <v>80395</v>
      </c>
      <c r="D483" s="14"/>
      <c r="E483" s="9" t="s">
        <v>58</v>
      </c>
      <c r="F483" s="86">
        <f>F484</f>
        <v>40000</v>
      </c>
      <c r="G483" s="128">
        <f>G484</f>
        <v>40000</v>
      </c>
      <c r="H483" s="63">
        <f t="shared" si="25"/>
        <v>1</v>
      </c>
    </row>
    <row r="484" spans="1:8" ht="18" customHeight="1">
      <c r="A484" s="15"/>
      <c r="B484" s="15"/>
      <c r="C484" s="15"/>
      <c r="D484" s="15">
        <v>2520</v>
      </c>
      <c r="E484" s="6" t="s">
        <v>338</v>
      </c>
      <c r="F484" s="12">
        <v>40000</v>
      </c>
      <c r="G484" s="127">
        <v>40000</v>
      </c>
      <c r="H484" s="61">
        <f t="shared" si="25"/>
        <v>1</v>
      </c>
    </row>
    <row r="485" spans="1:8" s="8" customFormat="1" ht="18" customHeight="1">
      <c r="A485" s="14" t="s">
        <v>85</v>
      </c>
      <c r="B485" s="14">
        <v>851</v>
      </c>
      <c r="C485" s="14"/>
      <c r="D485" s="14"/>
      <c r="E485" s="9" t="s">
        <v>66</v>
      </c>
      <c r="F485" s="10">
        <f>F486+F490+F488</f>
        <v>3928178</v>
      </c>
      <c r="G485" s="10">
        <f>G486+G490+G488</f>
        <v>3919091</v>
      </c>
      <c r="H485" s="63">
        <f t="shared" si="25"/>
        <v>0.9976867137894464</v>
      </c>
    </row>
    <row r="486" spans="1:8" s="41" customFormat="1" ht="51">
      <c r="A486" s="36"/>
      <c r="B486" s="36"/>
      <c r="C486" s="23">
        <v>85156</v>
      </c>
      <c r="D486" s="23"/>
      <c r="E486" s="9" t="s">
        <v>93</v>
      </c>
      <c r="F486" s="27">
        <f>F487</f>
        <v>3764478</v>
      </c>
      <c r="G486" s="129">
        <f>G487</f>
        <v>3764476</v>
      </c>
      <c r="H486" s="65">
        <f t="shared" si="25"/>
        <v>0.9999994687178408</v>
      </c>
    </row>
    <row r="487" spans="1:8" s="41" customFormat="1" ht="18" customHeight="1">
      <c r="A487" s="36"/>
      <c r="B487" s="36"/>
      <c r="C487" s="17"/>
      <c r="D487" s="2">
        <v>4130</v>
      </c>
      <c r="E487" s="3" t="s">
        <v>334</v>
      </c>
      <c r="F487" s="11">
        <v>3764478</v>
      </c>
      <c r="G487" s="78">
        <v>3764476</v>
      </c>
      <c r="H487" s="60">
        <f t="shared" si="25"/>
        <v>0.9999994687178408</v>
      </c>
    </row>
    <row r="488" spans="1:8" s="41" customFormat="1" ht="18" customHeight="1">
      <c r="A488" s="36"/>
      <c r="B488" s="36"/>
      <c r="C488" s="23">
        <v>85178</v>
      </c>
      <c r="D488" s="14"/>
      <c r="E488" s="9" t="s">
        <v>383</v>
      </c>
      <c r="F488" s="10">
        <f>F489</f>
        <v>138700</v>
      </c>
      <c r="G488" s="145">
        <f>G489</f>
        <v>138700</v>
      </c>
      <c r="H488" s="60">
        <f t="shared" si="25"/>
        <v>1</v>
      </c>
    </row>
    <row r="489" spans="1:8" s="41" customFormat="1" ht="18" customHeight="1">
      <c r="A489" s="36"/>
      <c r="B489" s="36"/>
      <c r="C489" s="17"/>
      <c r="D489" s="2">
        <v>4300</v>
      </c>
      <c r="E489" s="3" t="s">
        <v>290</v>
      </c>
      <c r="F489" s="11">
        <v>138700</v>
      </c>
      <c r="G489" s="78">
        <v>138700</v>
      </c>
      <c r="H489" s="60">
        <f t="shared" si="25"/>
        <v>1</v>
      </c>
    </row>
    <row r="490" spans="1:8" ht="18" customHeight="1">
      <c r="A490" s="2"/>
      <c r="B490" s="2"/>
      <c r="C490" s="14">
        <v>85195</v>
      </c>
      <c r="D490" s="14"/>
      <c r="E490" s="9" t="s">
        <v>58</v>
      </c>
      <c r="F490" s="27">
        <f>F491+F492</f>
        <v>25000</v>
      </c>
      <c r="G490" s="27">
        <f>G491+G492</f>
        <v>15915</v>
      </c>
      <c r="H490" s="65">
        <f t="shared" si="25"/>
        <v>0.6366</v>
      </c>
    </row>
    <row r="491" spans="1:8" ht="25.5">
      <c r="A491" s="2"/>
      <c r="B491" s="2"/>
      <c r="C491" s="2"/>
      <c r="D491" s="17">
        <v>2820</v>
      </c>
      <c r="E491" s="3" t="s">
        <v>337</v>
      </c>
      <c r="F491" s="19">
        <v>5000</v>
      </c>
      <c r="G491" s="141">
        <v>5000</v>
      </c>
      <c r="H491" s="62">
        <f t="shared" si="25"/>
        <v>1</v>
      </c>
    </row>
    <row r="492" spans="1:8" ht="18" customHeight="1">
      <c r="A492" s="15"/>
      <c r="B492" s="15"/>
      <c r="C492" s="15"/>
      <c r="D492" s="15">
        <v>4230</v>
      </c>
      <c r="E492" s="6" t="s">
        <v>301</v>
      </c>
      <c r="F492" s="12">
        <v>20000</v>
      </c>
      <c r="G492" s="127">
        <v>10915</v>
      </c>
      <c r="H492" s="61">
        <f t="shared" si="25"/>
        <v>0.54575</v>
      </c>
    </row>
    <row r="493" spans="1:8" s="8" customFormat="1" ht="18" customHeight="1">
      <c r="A493" s="14" t="s">
        <v>86</v>
      </c>
      <c r="B493" s="14">
        <v>852</v>
      </c>
      <c r="C493" s="14"/>
      <c r="D493" s="14"/>
      <c r="E493" s="9" t="s">
        <v>67</v>
      </c>
      <c r="F493" s="10">
        <f>F494+F522+F548+F560+F581+F584+F586+F588+F554</f>
        <v>10352844</v>
      </c>
      <c r="G493" s="10">
        <f>G494+G522+G548+G560+G581+G584+G586+G588+G554</f>
        <v>10329834.66</v>
      </c>
      <c r="H493" s="63">
        <f t="shared" si="25"/>
        <v>0.9977774860704942</v>
      </c>
    </row>
    <row r="494" spans="1:8" ht="18" customHeight="1">
      <c r="A494" s="2"/>
      <c r="B494" s="2"/>
      <c r="C494" s="14">
        <v>85201</v>
      </c>
      <c r="D494" s="14"/>
      <c r="E494" s="9" t="s">
        <v>68</v>
      </c>
      <c r="F494" s="86">
        <f>SUM(F495:F521)</f>
        <v>3334426</v>
      </c>
      <c r="G494" s="86">
        <f>SUM(G495:G521)</f>
        <v>3324683</v>
      </c>
      <c r="H494" s="63">
        <f t="shared" si="25"/>
        <v>0.997078057812649</v>
      </c>
    </row>
    <row r="495" spans="1:8" ht="38.25">
      <c r="A495" s="2"/>
      <c r="B495" s="2"/>
      <c r="C495" s="14"/>
      <c r="D495" s="43">
        <v>2320</v>
      </c>
      <c r="E495" s="111" t="s">
        <v>365</v>
      </c>
      <c r="F495" s="136">
        <v>1420000</v>
      </c>
      <c r="G495" s="137">
        <v>1412453</v>
      </c>
      <c r="H495" s="62">
        <f aca="true" t="shared" si="26" ref="H495:H521">G495/F495</f>
        <v>0.9946852112676057</v>
      </c>
    </row>
    <row r="496" spans="1:8" ht="18" customHeight="1">
      <c r="A496" s="2"/>
      <c r="B496" s="2"/>
      <c r="C496" s="2"/>
      <c r="D496" s="2">
        <v>3020</v>
      </c>
      <c r="E496" s="3" t="s">
        <v>293</v>
      </c>
      <c r="F496" s="11">
        <v>1362</v>
      </c>
      <c r="G496" s="78">
        <v>1362</v>
      </c>
      <c r="H496" s="60">
        <f t="shared" si="26"/>
        <v>1</v>
      </c>
    </row>
    <row r="497" spans="1:8" ht="18" customHeight="1">
      <c r="A497" s="2"/>
      <c r="B497" s="2"/>
      <c r="C497" s="2"/>
      <c r="D497" s="2">
        <v>3110</v>
      </c>
      <c r="E497" s="3" t="s">
        <v>335</v>
      </c>
      <c r="F497" s="11">
        <v>150881</v>
      </c>
      <c r="G497" s="78">
        <v>149247</v>
      </c>
      <c r="H497" s="60">
        <f t="shared" si="26"/>
        <v>0.9891702732617096</v>
      </c>
    </row>
    <row r="498" spans="1:8" ht="18" customHeight="1">
      <c r="A498" s="2"/>
      <c r="B498" s="2"/>
      <c r="C498" s="2"/>
      <c r="D498" s="2">
        <v>4010</v>
      </c>
      <c r="E498" s="3" t="s">
        <v>295</v>
      </c>
      <c r="F498" s="11">
        <v>1001782</v>
      </c>
      <c r="G498" s="78">
        <v>1001781</v>
      </c>
      <c r="H498" s="60">
        <f t="shared" si="26"/>
        <v>0.9999990017788302</v>
      </c>
    </row>
    <row r="499" spans="1:8" ht="18" customHeight="1">
      <c r="A499" s="2"/>
      <c r="B499" s="2"/>
      <c r="C499" s="2"/>
      <c r="D499" s="2">
        <v>4040</v>
      </c>
      <c r="E499" s="3" t="s">
        <v>294</v>
      </c>
      <c r="F499" s="11">
        <v>65699</v>
      </c>
      <c r="G499" s="78">
        <v>65699</v>
      </c>
      <c r="H499" s="60">
        <f t="shared" si="26"/>
        <v>1</v>
      </c>
    </row>
    <row r="500" spans="1:8" ht="18" customHeight="1">
      <c r="A500" s="2"/>
      <c r="B500" s="2"/>
      <c r="C500" s="2"/>
      <c r="D500" s="2">
        <v>4110</v>
      </c>
      <c r="E500" s="3" t="s">
        <v>296</v>
      </c>
      <c r="F500" s="11">
        <v>166387</v>
      </c>
      <c r="G500" s="78">
        <v>166386</v>
      </c>
      <c r="H500" s="60">
        <f t="shared" si="26"/>
        <v>0.9999939899150775</v>
      </c>
    </row>
    <row r="501" spans="1:8" ht="18" customHeight="1">
      <c r="A501" s="2"/>
      <c r="B501" s="2"/>
      <c r="C501" s="2"/>
      <c r="D501" s="2">
        <v>4120</v>
      </c>
      <c r="E501" s="3" t="s">
        <v>297</v>
      </c>
      <c r="F501" s="11">
        <v>22345</v>
      </c>
      <c r="G501" s="78">
        <v>22344</v>
      </c>
      <c r="H501" s="60">
        <f t="shared" si="26"/>
        <v>0.9999552472588946</v>
      </c>
    </row>
    <row r="502" spans="1:8" ht="18" customHeight="1">
      <c r="A502" s="2"/>
      <c r="B502" s="2"/>
      <c r="C502" s="2"/>
      <c r="D502" s="2">
        <v>4170</v>
      </c>
      <c r="E502" s="3" t="s">
        <v>298</v>
      </c>
      <c r="F502" s="11">
        <v>630</v>
      </c>
      <c r="G502" s="78">
        <v>630</v>
      </c>
      <c r="H502" s="60">
        <f t="shared" si="26"/>
        <v>1</v>
      </c>
    </row>
    <row r="503" spans="1:8" ht="18" customHeight="1">
      <c r="A503" s="2"/>
      <c r="B503" s="2"/>
      <c r="C503" s="2"/>
      <c r="D503" s="2">
        <v>4210</v>
      </c>
      <c r="E503" s="3" t="s">
        <v>299</v>
      </c>
      <c r="F503" s="11">
        <v>120562</v>
      </c>
      <c r="G503" s="78">
        <v>120562</v>
      </c>
      <c r="H503" s="60">
        <f t="shared" si="26"/>
        <v>1</v>
      </c>
    </row>
    <row r="504" spans="1:8" ht="18" customHeight="1">
      <c r="A504" s="2"/>
      <c r="B504" s="2"/>
      <c r="C504" s="2"/>
      <c r="D504" s="2">
        <v>4220</v>
      </c>
      <c r="E504" s="3" t="s">
        <v>300</v>
      </c>
      <c r="F504" s="11">
        <v>140000</v>
      </c>
      <c r="G504" s="78">
        <v>139996</v>
      </c>
      <c r="H504" s="60">
        <f t="shared" si="26"/>
        <v>0.9999714285714286</v>
      </c>
    </row>
    <row r="505" spans="1:8" ht="18" customHeight="1">
      <c r="A505" s="2"/>
      <c r="B505" s="2"/>
      <c r="C505" s="2"/>
      <c r="D505" s="2">
        <v>4230</v>
      </c>
      <c r="E505" s="3" t="s">
        <v>301</v>
      </c>
      <c r="F505" s="11">
        <v>8228</v>
      </c>
      <c r="G505" s="78">
        <v>8228</v>
      </c>
      <c r="H505" s="60">
        <f t="shared" si="26"/>
        <v>1</v>
      </c>
    </row>
    <row r="506" spans="1:8" ht="18" customHeight="1">
      <c r="A506" s="2"/>
      <c r="B506" s="2"/>
      <c r="C506" s="2"/>
      <c r="D506" s="2">
        <v>4240</v>
      </c>
      <c r="E506" s="3" t="s">
        <v>333</v>
      </c>
      <c r="F506" s="11">
        <v>6756</v>
      </c>
      <c r="G506" s="78">
        <v>6753</v>
      </c>
      <c r="H506" s="60">
        <f t="shared" si="26"/>
        <v>0.9995559502664298</v>
      </c>
    </row>
    <row r="507" spans="1:8" ht="18" customHeight="1">
      <c r="A507" s="2"/>
      <c r="B507" s="2"/>
      <c r="C507" s="2"/>
      <c r="D507" s="2">
        <v>4260</v>
      </c>
      <c r="E507" s="3" t="s">
        <v>302</v>
      </c>
      <c r="F507" s="11">
        <v>98806</v>
      </c>
      <c r="G507" s="78">
        <v>98693</v>
      </c>
      <c r="H507" s="60">
        <f t="shared" si="26"/>
        <v>0.9988563447563913</v>
      </c>
    </row>
    <row r="508" spans="1:8" ht="18" customHeight="1">
      <c r="A508" s="2"/>
      <c r="B508" s="2"/>
      <c r="C508" s="2"/>
      <c r="D508" s="2">
        <v>4270</v>
      </c>
      <c r="E508" s="3" t="s">
        <v>303</v>
      </c>
      <c r="F508" s="11">
        <v>10858</v>
      </c>
      <c r="G508" s="78">
        <v>10857</v>
      </c>
      <c r="H508" s="60">
        <f t="shared" si="26"/>
        <v>0.9999079020077363</v>
      </c>
    </row>
    <row r="509" spans="1:8" ht="18" customHeight="1">
      <c r="A509" s="2"/>
      <c r="B509" s="2"/>
      <c r="C509" s="2"/>
      <c r="D509" s="2">
        <v>4280</v>
      </c>
      <c r="E509" s="3" t="s">
        <v>304</v>
      </c>
      <c r="F509" s="11">
        <v>280</v>
      </c>
      <c r="G509" s="78">
        <v>280</v>
      </c>
      <c r="H509" s="60">
        <f t="shared" si="26"/>
        <v>1</v>
      </c>
    </row>
    <row r="510" spans="1:8" ht="18" customHeight="1">
      <c r="A510" s="2"/>
      <c r="B510" s="2"/>
      <c r="C510" s="2"/>
      <c r="D510" s="2">
        <v>4300</v>
      </c>
      <c r="E510" s="3" t="s">
        <v>290</v>
      </c>
      <c r="F510" s="11">
        <v>39399</v>
      </c>
      <c r="G510" s="78">
        <v>39347</v>
      </c>
      <c r="H510" s="60">
        <f t="shared" si="26"/>
        <v>0.9986801695474504</v>
      </c>
    </row>
    <row r="511" spans="1:8" ht="18" customHeight="1">
      <c r="A511" s="2"/>
      <c r="B511" s="2"/>
      <c r="C511" s="2"/>
      <c r="D511" s="2">
        <v>4350</v>
      </c>
      <c r="E511" s="3" t="s">
        <v>305</v>
      </c>
      <c r="F511" s="11">
        <v>2538</v>
      </c>
      <c r="G511" s="78">
        <v>2451</v>
      </c>
      <c r="H511" s="60">
        <f t="shared" si="26"/>
        <v>0.9657210401891253</v>
      </c>
    </row>
    <row r="512" spans="1:8" ht="18" customHeight="1">
      <c r="A512" s="2"/>
      <c r="B512" s="2"/>
      <c r="C512" s="2"/>
      <c r="D512" s="2">
        <v>4360</v>
      </c>
      <c r="E512" s="3" t="s">
        <v>306</v>
      </c>
      <c r="F512" s="11">
        <v>2014</v>
      </c>
      <c r="G512" s="78">
        <v>1967</v>
      </c>
      <c r="H512" s="60">
        <f t="shared" si="26"/>
        <v>0.9766633565044687</v>
      </c>
    </row>
    <row r="513" spans="1:8" ht="18" customHeight="1">
      <c r="A513" s="2"/>
      <c r="B513" s="2"/>
      <c r="C513" s="2"/>
      <c r="D513" s="2">
        <v>4370</v>
      </c>
      <c r="E513" s="3" t="s">
        <v>307</v>
      </c>
      <c r="F513" s="11">
        <v>5806</v>
      </c>
      <c r="G513" s="78">
        <v>5610</v>
      </c>
      <c r="H513" s="60">
        <f t="shared" si="26"/>
        <v>0.9662418188081295</v>
      </c>
    </row>
    <row r="514" spans="1:8" ht="18" customHeight="1">
      <c r="A514" s="2"/>
      <c r="B514" s="2"/>
      <c r="C514" s="2"/>
      <c r="D514" s="2">
        <v>4410</v>
      </c>
      <c r="E514" s="3" t="s">
        <v>309</v>
      </c>
      <c r="F514" s="11">
        <v>1500</v>
      </c>
      <c r="G514" s="78">
        <v>1499</v>
      </c>
      <c r="H514" s="60">
        <f t="shared" si="26"/>
        <v>0.9993333333333333</v>
      </c>
    </row>
    <row r="515" spans="1:8" ht="18" customHeight="1">
      <c r="A515" s="2"/>
      <c r="B515" s="2"/>
      <c r="C515" s="2"/>
      <c r="D515" s="2">
        <v>4430</v>
      </c>
      <c r="E515" s="3" t="s">
        <v>310</v>
      </c>
      <c r="F515" s="11">
        <v>5754</v>
      </c>
      <c r="G515" s="78">
        <v>5754</v>
      </c>
      <c r="H515" s="60">
        <f t="shared" si="26"/>
        <v>1</v>
      </c>
    </row>
    <row r="516" spans="1:8" ht="18" customHeight="1">
      <c r="A516" s="2"/>
      <c r="B516" s="2"/>
      <c r="C516" s="2"/>
      <c r="D516" s="2">
        <v>4440</v>
      </c>
      <c r="E516" s="3" t="s">
        <v>311</v>
      </c>
      <c r="F516" s="11">
        <v>38639</v>
      </c>
      <c r="G516" s="78">
        <v>38639</v>
      </c>
      <c r="H516" s="60">
        <f t="shared" si="26"/>
        <v>1</v>
      </c>
    </row>
    <row r="517" spans="1:8" ht="18" customHeight="1">
      <c r="A517" s="2"/>
      <c r="B517" s="2"/>
      <c r="C517" s="2"/>
      <c r="D517" s="2">
        <v>4480</v>
      </c>
      <c r="E517" s="3" t="s">
        <v>312</v>
      </c>
      <c r="F517" s="11">
        <v>2509</v>
      </c>
      <c r="G517" s="78">
        <v>2509</v>
      </c>
      <c r="H517" s="60">
        <f t="shared" si="26"/>
        <v>1</v>
      </c>
    </row>
    <row r="518" spans="1:8" ht="18" customHeight="1">
      <c r="A518" s="2"/>
      <c r="B518" s="2"/>
      <c r="C518" s="2"/>
      <c r="D518" s="2">
        <v>4700</v>
      </c>
      <c r="E518" s="3" t="s">
        <v>314</v>
      </c>
      <c r="F518" s="11">
        <v>4385</v>
      </c>
      <c r="G518" s="78">
        <v>4385</v>
      </c>
      <c r="H518" s="60">
        <f t="shared" si="26"/>
        <v>1</v>
      </c>
    </row>
    <row r="519" spans="1:8" ht="18" customHeight="1">
      <c r="A519" s="2"/>
      <c r="B519" s="2"/>
      <c r="C519" s="2"/>
      <c r="D519" s="2">
        <v>4740</v>
      </c>
      <c r="E519" s="3" t="s">
        <v>315</v>
      </c>
      <c r="F519" s="11">
        <v>1116</v>
      </c>
      <c r="G519" s="78">
        <v>1115</v>
      </c>
      <c r="H519" s="60">
        <f t="shared" si="26"/>
        <v>0.9991039426523297</v>
      </c>
    </row>
    <row r="520" spans="1:8" ht="18" customHeight="1">
      <c r="A520" s="2"/>
      <c r="B520" s="2"/>
      <c r="C520" s="2"/>
      <c r="D520" s="2">
        <v>4750</v>
      </c>
      <c r="E520" s="3" t="s">
        <v>316</v>
      </c>
      <c r="F520" s="11">
        <v>3190</v>
      </c>
      <c r="G520" s="78">
        <v>3189</v>
      </c>
      <c r="H520" s="60">
        <f t="shared" si="26"/>
        <v>0.9996865203761756</v>
      </c>
    </row>
    <row r="521" spans="1:8" ht="18" customHeight="1">
      <c r="A521" s="2"/>
      <c r="B521" s="2"/>
      <c r="C521" s="2"/>
      <c r="D521" s="2">
        <v>6050</v>
      </c>
      <c r="E521" s="3" t="s">
        <v>317</v>
      </c>
      <c r="F521" s="11">
        <v>13000</v>
      </c>
      <c r="G521" s="78">
        <v>12947</v>
      </c>
      <c r="H521" s="60">
        <f t="shared" si="26"/>
        <v>0.9959230769230769</v>
      </c>
    </row>
    <row r="522" spans="1:8" ht="18" customHeight="1">
      <c r="A522" s="2"/>
      <c r="B522" s="2"/>
      <c r="C522" s="14">
        <v>85202</v>
      </c>
      <c r="D522" s="14"/>
      <c r="E522" s="9" t="s">
        <v>69</v>
      </c>
      <c r="F522" s="86">
        <f>SUM(F523:F547)</f>
        <v>3727767</v>
      </c>
      <c r="G522" s="86">
        <f>SUM(G523:G547)</f>
        <v>3727767</v>
      </c>
      <c r="H522" s="63">
        <f>G522/F522</f>
        <v>1</v>
      </c>
    </row>
    <row r="523" spans="1:8" ht="18" customHeight="1">
      <c r="A523" s="2"/>
      <c r="B523" s="2"/>
      <c r="C523" s="2"/>
      <c r="D523" s="2">
        <v>3020</v>
      </c>
      <c r="E523" s="3" t="s">
        <v>293</v>
      </c>
      <c r="F523" s="11">
        <v>2000</v>
      </c>
      <c r="G523" s="78">
        <v>2000</v>
      </c>
      <c r="H523" s="60">
        <f aca="true" t="shared" si="27" ref="H523:H547">G523/F523</f>
        <v>1</v>
      </c>
    </row>
    <row r="524" spans="1:8" ht="18" customHeight="1">
      <c r="A524" s="2"/>
      <c r="B524" s="2"/>
      <c r="C524" s="2"/>
      <c r="D524" s="2">
        <v>4010</v>
      </c>
      <c r="E524" s="3" t="s">
        <v>295</v>
      </c>
      <c r="F524" s="11">
        <v>2070189</v>
      </c>
      <c r="G524" s="78">
        <v>2070189</v>
      </c>
      <c r="H524" s="60">
        <f t="shared" si="27"/>
        <v>1</v>
      </c>
    </row>
    <row r="525" spans="1:8" ht="18" customHeight="1">
      <c r="A525" s="2"/>
      <c r="B525" s="2"/>
      <c r="C525" s="2"/>
      <c r="D525" s="2">
        <v>4040</v>
      </c>
      <c r="E525" s="3" t="s">
        <v>294</v>
      </c>
      <c r="F525" s="11">
        <v>152231</v>
      </c>
      <c r="G525" s="78">
        <v>152231</v>
      </c>
      <c r="H525" s="60">
        <f t="shared" si="27"/>
        <v>1</v>
      </c>
    </row>
    <row r="526" spans="1:8" ht="18" customHeight="1">
      <c r="A526" s="2"/>
      <c r="B526" s="2"/>
      <c r="C526" s="2"/>
      <c r="D526" s="2">
        <v>4110</v>
      </c>
      <c r="E526" s="3" t="s">
        <v>296</v>
      </c>
      <c r="F526" s="11">
        <v>336666</v>
      </c>
      <c r="G526" s="78">
        <v>336666</v>
      </c>
      <c r="H526" s="60">
        <f t="shared" si="27"/>
        <v>1</v>
      </c>
    </row>
    <row r="527" spans="1:8" ht="18" customHeight="1">
      <c r="A527" s="2"/>
      <c r="B527" s="2"/>
      <c r="C527" s="2"/>
      <c r="D527" s="2">
        <v>4120</v>
      </c>
      <c r="E527" s="3" t="s">
        <v>297</v>
      </c>
      <c r="F527" s="11">
        <v>43618</v>
      </c>
      <c r="G527" s="78">
        <v>43618</v>
      </c>
      <c r="H527" s="60">
        <f t="shared" si="27"/>
        <v>1</v>
      </c>
    </row>
    <row r="528" spans="1:8" ht="18" customHeight="1">
      <c r="A528" s="2"/>
      <c r="B528" s="2"/>
      <c r="C528" s="2"/>
      <c r="D528" s="2">
        <v>4170</v>
      </c>
      <c r="E528" s="3" t="s">
        <v>298</v>
      </c>
      <c r="F528" s="11">
        <v>11510</v>
      </c>
      <c r="G528" s="78">
        <v>11510</v>
      </c>
      <c r="H528" s="60">
        <f t="shared" si="27"/>
        <v>1</v>
      </c>
    </row>
    <row r="529" spans="1:8" ht="18" customHeight="1">
      <c r="A529" s="2"/>
      <c r="B529" s="2"/>
      <c r="C529" s="2"/>
      <c r="D529" s="2">
        <v>4210</v>
      </c>
      <c r="E529" s="3" t="s">
        <v>299</v>
      </c>
      <c r="F529" s="11">
        <v>146792</v>
      </c>
      <c r="G529" s="78">
        <v>146792</v>
      </c>
      <c r="H529" s="60">
        <f t="shared" si="27"/>
        <v>1</v>
      </c>
    </row>
    <row r="530" spans="1:8" ht="18" customHeight="1">
      <c r="A530" s="2"/>
      <c r="B530" s="2"/>
      <c r="C530" s="2"/>
      <c r="D530" s="2">
        <v>4220</v>
      </c>
      <c r="E530" s="3" t="s">
        <v>300</v>
      </c>
      <c r="F530" s="11">
        <v>269370</v>
      </c>
      <c r="G530" s="78">
        <v>269370</v>
      </c>
      <c r="H530" s="60">
        <f t="shared" si="27"/>
        <v>1</v>
      </c>
    </row>
    <row r="531" spans="1:8" ht="18" customHeight="1">
      <c r="A531" s="2"/>
      <c r="B531" s="2"/>
      <c r="C531" s="2"/>
      <c r="D531" s="2">
        <v>4230</v>
      </c>
      <c r="E531" s="3" t="s">
        <v>301</v>
      </c>
      <c r="F531" s="11">
        <v>29700</v>
      </c>
      <c r="G531" s="78">
        <v>29700</v>
      </c>
      <c r="H531" s="60">
        <f t="shared" si="27"/>
        <v>1</v>
      </c>
    </row>
    <row r="532" spans="1:8" ht="18" customHeight="1">
      <c r="A532" s="2"/>
      <c r="B532" s="2"/>
      <c r="C532" s="2"/>
      <c r="D532" s="2">
        <v>4260</v>
      </c>
      <c r="E532" s="3" t="s">
        <v>302</v>
      </c>
      <c r="F532" s="11">
        <v>396865</v>
      </c>
      <c r="G532" s="78">
        <v>396865</v>
      </c>
      <c r="H532" s="60">
        <f t="shared" si="27"/>
        <v>1</v>
      </c>
    </row>
    <row r="533" spans="1:8" ht="18" customHeight="1">
      <c r="A533" s="2"/>
      <c r="B533" s="2"/>
      <c r="C533" s="2"/>
      <c r="D533" s="2">
        <v>4270</v>
      </c>
      <c r="E533" s="3" t="s">
        <v>303</v>
      </c>
      <c r="F533" s="11">
        <v>110063</v>
      </c>
      <c r="G533" s="78">
        <v>110063</v>
      </c>
      <c r="H533" s="60">
        <f t="shared" si="27"/>
        <v>1</v>
      </c>
    </row>
    <row r="534" spans="1:8" ht="18" customHeight="1">
      <c r="A534" s="2"/>
      <c r="B534" s="2"/>
      <c r="C534" s="2"/>
      <c r="D534" s="2">
        <v>4280</v>
      </c>
      <c r="E534" s="3" t="s">
        <v>304</v>
      </c>
      <c r="F534" s="11">
        <v>1715</v>
      </c>
      <c r="G534" s="78">
        <v>1715</v>
      </c>
      <c r="H534" s="60">
        <f t="shared" si="27"/>
        <v>1</v>
      </c>
    </row>
    <row r="535" spans="1:8" ht="18" customHeight="1">
      <c r="A535" s="2"/>
      <c r="B535" s="2"/>
      <c r="C535" s="2"/>
      <c r="D535" s="2">
        <v>4300</v>
      </c>
      <c r="E535" s="3" t="s">
        <v>290</v>
      </c>
      <c r="F535" s="11">
        <v>31100</v>
      </c>
      <c r="G535" s="78">
        <v>31100</v>
      </c>
      <c r="H535" s="60">
        <f t="shared" si="27"/>
        <v>1</v>
      </c>
    </row>
    <row r="536" spans="1:8" ht="18" customHeight="1">
      <c r="A536" s="2"/>
      <c r="B536" s="2"/>
      <c r="C536" s="2"/>
      <c r="D536" s="2">
        <v>4350</v>
      </c>
      <c r="E536" s="3" t="s">
        <v>305</v>
      </c>
      <c r="F536" s="11">
        <v>1269</v>
      </c>
      <c r="G536" s="78">
        <v>1269</v>
      </c>
      <c r="H536" s="60">
        <f t="shared" si="27"/>
        <v>1</v>
      </c>
    </row>
    <row r="537" spans="1:8" ht="18" customHeight="1">
      <c r="A537" s="2"/>
      <c r="B537" s="2"/>
      <c r="C537" s="2"/>
      <c r="D537" s="2">
        <v>4360</v>
      </c>
      <c r="E537" s="3" t="s">
        <v>306</v>
      </c>
      <c r="F537" s="11">
        <v>3342</v>
      </c>
      <c r="G537" s="78">
        <v>3342</v>
      </c>
      <c r="H537" s="60">
        <f t="shared" si="27"/>
        <v>1</v>
      </c>
    </row>
    <row r="538" spans="1:8" ht="18" customHeight="1">
      <c r="A538" s="2"/>
      <c r="B538" s="2"/>
      <c r="C538" s="2"/>
      <c r="D538" s="2">
        <v>4370</v>
      </c>
      <c r="E538" s="3" t="s">
        <v>307</v>
      </c>
      <c r="F538" s="11">
        <v>3107</v>
      </c>
      <c r="G538" s="78">
        <v>3107</v>
      </c>
      <c r="H538" s="60">
        <f t="shared" si="27"/>
        <v>1</v>
      </c>
    </row>
    <row r="539" spans="1:8" ht="18" customHeight="1">
      <c r="A539" s="2"/>
      <c r="B539" s="2"/>
      <c r="C539" s="2"/>
      <c r="D539" s="2">
        <v>4410</v>
      </c>
      <c r="E539" s="3" t="s">
        <v>309</v>
      </c>
      <c r="F539" s="11">
        <v>3879</v>
      </c>
      <c r="G539" s="78">
        <v>3879</v>
      </c>
      <c r="H539" s="60">
        <f t="shared" si="27"/>
        <v>1</v>
      </c>
    </row>
    <row r="540" spans="1:8" ht="18" customHeight="1">
      <c r="A540" s="2"/>
      <c r="B540" s="2"/>
      <c r="C540" s="2"/>
      <c r="D540" s="2">
        <v>4430</v>
      </c>
      <c r="E540" s="3" t="s">
        <v>310</v>
      </c>
      <c r="F540" s="11">
        <v>7620</v>
      </c>
      <c r="G540" s="78">
        <v>7620</v>
      </c>
      <c r="H540" s="60">
        <f t="shared" si="27"/>
        <v>1</v>
      </c>
    </row>
    <row r="541" spans="1:8" ht="18" customHeight="1">
      <c r="A541" s="2"/>
      <c r="B541" s="2"/>
      <c r="C541" s="2"/>
      <c r="D541" s="2">
        <v>4440</v>
      </c>
      <c r="E541" s="3" t="s">
        <v>311</v>
      </c>
      <c r="F541" s="11">
        <v>84264</v>
      </c>
      <c r="G541" s="78">
        <v>84264</v>
      </c>
      <c r="H541" s="60">
        <f t="shared" si="27"/>
        <v>1</v>
      </c>
    </row>
    <row r="542" spans="1:8" ht="18" customHeight="1">
      <c r="A542" s="2"/>
      <c r="B542" s="2"/>
      <c r="C542" s="2"/>
      <c r="D542" s="2">
        <v>4480</v>
      </c>
      <c r="E542" s="3" t="s">
        <v>312</v>
      </c>
      <c r="F542" s="11">
        <v>4389</v>
      </c>
      <c r="G542" s="78">
        <v>4389</v>
      </c>
      <c r="H542" s="60">
        <f t="shared" si="27"/>
        <v>1</v>
      </c>
    </row>
    <row r="543" spans="1:8" ht="18" customHeight="1">
      <c r="A543" s="2"/>
      <c r="B543" s="2"/>
      <c r="C543" s="2"/>
      <c r="D543" s="2">
        <v>4520</v>
      </c>
      <c r="E543" s="3" t="s">
        <v>330</v>
      </c>
      <c r="F543" s="11">
        <v>119</v>
      </c>
      <c r="G543" s="78">
        <v>119</v>
      </c>
      <c r="H543" s="60">
        <f t="shared" si="27"/>
        <v>1</v>
      </c>
    </row>
    <row r="544" spans="1:8" ht="18" customHeight="1">
      <c r="A544" s="2"/>
      <c r="B544" s="2"/>
      <c r="C544" s="2"/>
      <c r="D544" s="2">
        <v>4700</v>
      </c>
      <c r="E544" s="3" t="s">
        <v>314</v>
      </c>
      <c r="F544" s="11">
        <v>3000</v>
      </c>
      <c r="G544" s="78">
        <v>3000</v>
      </c>
      <c r="H544" s="60">
        <f t="shared" si="27"/>
        <v>1</v>
      </c>
    </row>
    <row r="545" spans="1:8" ht="18" customHeight="1">
      <c r="A545" s="2"/>
      <c r="B545" s="2"/>
      <c r="C545" s="2"/>
      <c r="D545" s="2">
        <v>4740</v>
      </c>
      <c r="E545" s="3" t="s">
        <v>315</v>
      </c>
      <c r="F545" s="11">
        <v>2234</v>
      </c>
      <c r="G545" s="78">
        <v>2234</v>
      </c>
      <c r="H545" s="60">
        <f t="shared" si="27"/>
        <v>1</v>
      </c>
    </row>
    <row r="546" spans="1:8" ht="18" customHeight="1">
      <c r="A546" s="2"/>
      <c r="B546" s="2"/>
      <c r="C546" s="2"/>
      <c r="D546" s="2">
        <v>4750</v>
      </c>
      <c r="E546" s="3" t="s">
        <v>316</v>
      </c>
      <c r="F546" s="11">
        <v>7743</v>
      </c>
      <c r="G546" s="78">
        <v>7743</v>
      </c>
      <c r="H546" s="60">
        <f t="shared" si="27"/>
        <v>1</v>
      </c>
    </row>
    <row r="547" spans="1:8" ht="18" customHeight="1">
      <c r="A547" s="2"/>
      <c r="B547" s="2"/>
      <c r="C547" s="2"/>
      <c r="D547" s="2">
        <v>6060</v>
      </c>
      <c r="E547" s="3" t="s">
        <v>318</v>
      </c>
      <c r="F547" s="11">
        <v>4982</v>
      </c>
      <c r="G547" s="78">
        <v>4982</v>
      </c>
      <c r="H547" s="60">
        <f t="shared" si="27"/>
        <v>1</v>
      </c>
    </row>
    <row r="548" spans="1:8" ht="18" customHeight="1">
      <c r="A548" s="2"/>
      <c r="B548" s="2"/>
      <c r="C548" s="14">
        <v>85204</v>
      </c>
      <c r="D548" s="14"/>
      <c r="E548" s="9" t="s">
        <v>113</v>
      </c>
      <c r="F548" s="86">
        <f>SUM(F549:F553)</f>
        <v>2445795</v>
      </c>
      <c r="G548" s="86">
        <f>SUM(G549:G553)</f>
        <v>2435447.52</v>
      </c>
      <c r="H548" s="63">
        <f aca="true" t="shared" si="28" ref="H548:H560">G548/F548</f>
        <v>0.9957692774741955</v>
      </c>
    </row>
    <row r="549" spans="1:8" ht="38.25">
      <c r="A549" s="2"/>
      <c r="B549" s="2"/>
      <c r="C549" s="14"/>
      <c r="D549" s="43">
        <v>2320</v>
      </c>
      <c r="E549" s="111" t="s">
        <v>365</v>
      </c>
      <c r="F549" s="136">
        <v>240000</v>
      </c>
      <c r="G549" s="137">
        <v>236647.3</v>
      </c>
      <c r="H549" s="62">
        <f t="shared" si="28"/>
        <v>0.9860304166666666</v>
      </c>
    </row>
    <row r="550" spans="1:8" ht="18" customHeight="1">
      <c r="A550" s="2"/>
      <c r="B550" s="2"/>
      <c r="C550" s="2"/>
      <c r="D550" s="2">
        <v>3110</v>
      </c>
      <c r="E550" s="3" t="s">
        <v>335</v>
      </c>
      <c r="F550" s="11">
        <v>2022643</v>
      </c>
      <c r="G550" s="78">
        <v>2016284.85</v>
      </c>
      <c r="H550" s="60">
        <f t="shared" si="28"/>
        <v>0.9968565139770094</v>
      </c>
    </row>
    <row r="551" spans="1:8" ht="18" customHeight="1">
      <c r="A551" s="2"/>
      <c r="B551" s="2"/>
      <c r="C551" s="2"/>
      <c r="D551" s="2">
        <v>4110</v>
      </c>
      <c r="E551" s="3" t="s">
        <v>296</v>
      </c>
      <c r="F551" s="11">
        <v>23778</v>
      </c>
      <c r="G551" s="78">
        <v>23701.97</v>
      </c>
      <c r="H551" s="60">
        <f t="shared" si="28"/>
        <v>0.9968025065186307</v>
      </c>
    </row>
    <row r="552" spans="1:8" ht="18" customHeight="1">
      <c r="A552" s="2"/>
      <c r="B552" s="2"/>
      <c r="C552" s="2"/>
      <c r="D552" s="2">
        <v>4120</v>
      </c>
      <c r="E552" s="3" t="s">
        <v>297</v>
      </c>
      <c r="F552" s="11">
        <v>3884</v>
      </c>
      <c r="G552" s="78">
        <v>3797.76</v>
      </c>
      <c r="H552" s="60">
        <f t="shared" si="28"/>
        <v>0.9777960865087539</v>
      </c>
    </row>
    <row r="553" spans="1:8" ht="18" customHeight="1">
      <c r="A553" s="2"/>
      <c r="B553" s="2"/>
      <c r="C553" s="2"/>
      <c r="D553" s="2">
        <v>4170</v>
      </c>
      <c r="E553" s="3" t="s">
        <v>298</v>
      </c>
      <c r="F553" s="11">
        <v>155490</v>
      </c>
      <c r="G553" s="78">
        <v>155015.64</v>
      </c>
      <c r="H553" s="60">
        <f t="shared" si="28"/>
        <v>0.9969492571869575</v>
      </c>
    </row>
    <row r="554" spans="1:8" ht="38.25">
      <c r="A554" s="2"/>
      <c r="B554" s="14"/>
      <c r="C554" s="23">
        <v>85205</v>
      </c>
      <c r="D554" s="23"/>
      <c r="E554" s="125" t="s">
        <v>341</v>
      </c>
      <c r="F554" s="27">
        <f>SUM(F555:F559)</f>
        <v>22500</v>
      </c>
      <c r="G554" s="27">
        <f>SUM(G555:G559)</f>
        <v>22497.9</v>
      </c>
      <c r="H554" s="65">
        <f t="shared" si="28"/>
        <v>0.9999066666666667</v>
      </c>
    </row>
    <row r="555" spans="1:8" ht="18" customHeight="1">
      <c r="A555" s="2"/>
      <c r="B555" s="2"/>
      <c r="C555" s="2"/>
      <c r="D555" s="2">
        <v>4110</v>
      </c>
      <c r="E555" s="3" t="s">
        <v>296</v>
      </c>
      <c r="F555" s="11">
        <v>2065</v>
      </c>
      <c r="G555" s="78">
        <v>2064.15</v>
      </c>
      <c r="H555" s="60">
        <f t="shared" si="28"/>
        <v>0.999588377723971</v>
      </c>
    </row>
    <row r="556" spans="1:8" ht="18" customHeight="1">
      <c r="A556" s="2"/>
      <c r="B556" s="2"/>
      <c r="C556" s="2"/>
      <c r="D556" s="2">
        <v>4120</v>
      </c>
      <c r="E556" s="3" t="s">
        <v>297</v>
      </c>
      <c r="F556" s="11">
        <v>331</v>
      </c>
      <c r="G556" s="78">
        <v>330.75</v>
      </c>
      <c r="H556" s="60">
        <f t="shared" si="28"/>
        <v>0.9992447129909365</v>
      </c>
    </row>
    <row r="557" spans="1:8" ht="18" customHeight="1">
      <c r="A557" s="2"/>
      <c r="B557" s="2"/>
      <c r="C557" s="2"/>
      <c r="D557" s="2">
        <v>4170</v>
      </c>
      <c r="E557" s="3" t="s">
        <v>298</v>
      </c>
      <c r="F557" s="11">
        <v>13500</v>
      </c>
      <c r="G557" s="78">
        <v>13500</v>
      </c>
      <c r="H557" s="60">
        <f t="shared" si="28"/>
        <v>1</v>
      </c>
    </row>
    <row r="558" spans="1:8" ht="18" customHeight="1">
      <c r="A558" s="2"/>
      <c r="B558" s="2"/>
      <c r="C558" s="2"/>
      <c r="D558" s="2">
        <v>4210</v>
      </c>
      <c r="E558" s="3" t="s">
        <v>299</v>
      </c>
      <c r="F558" s="11">
        <v>2901</v>
      </c>
      <c r="G558" s="78">
        <v>2901</v>
      </c>
      <c r="H558" s="60">
        <f t="shared" si="28"/>
        <v>1</v>
      </c>
    </row>
    <row r="559" spans="1:8" ht="18" customHeight="1">
      <c r="A559" s="2"/>
      <c r="B559" s="2"/>
      <c r="C559" s="2"/>
      <c r="D559" s="2">
        <v>4300</v>
      </c>
      <c r="E559" s="3" t="s">
        <v>290</v>
      </c>
      <c r="F559" s="11">
        <v>3703</v>
      </c>
      <c r="G559" s="78">
        <v>3702</v>
      </c>
      <c r="H559" s="60">
        <f t="shared" si="28"/>
        <v>0.9997299486902511</v>
      </c>
    </row>
    <row r="560" spans="1:8" ht="18" customHeight="1">
      <c r="A560" s="2"/>
      <c r="B560" s="2"/>
      <c r="C560" s="14">
        <v>85218</v>
      </c>
      <c r="D560" s="14"/>
      <c r="E560" s="9" t="s">
        <v>94</v>
      </c>
      <c r="F560" s="86">
        <f>SUM(F561:F580)</f>
        <v>797224</v>
      </c>
      <c r="G560" s="86">
        <f>SUM(G561:G580)</f>
        <v>794545.9</v>
      </c>
      <c r="H560" s="63">
        <f t="shared" si="28"/>
        <v>0.9966407182924749</v>
      </c>
    </row>
    <row r="561" spans="1:8" ht="18" customHeight="1">
      <c r="A561" s="2"/>
      <c r="B561" s="2"/>
      <c r="C561" s="2"/>
      <c r="D561" s="2">
        <v>3020</v>
      </c>
      <c r="E561" s="3" t="s">
        <v>293</v>
      </c>
      <c r="F561" s="11">
        <v>335</v>
      </c>
      <c r="G561" s="78">
        <v>331.69</v>
      </c>
      <c r="H561" s="60">
        <f aca="true" t="shared" si="29" ref="H561:H580">G561/F561</f>
        <v>0.9901194029850746</v>
      </c>
    </row>
    <row r="562" spans="1:8" ht="18" customHeight="1">
      <c r="A562" s="2"/>
      <c r="B562" s="2"/>
      <c r="C562" s="2"/>
      <c r="D562" s="2">
        <v>4010</v>
      </c>
      <c r="E562" s="3" t="s">
        <v>295</v>
      </c>
      <c r="F562" s="11">
        <v>496248</v>
      </c>
      <c r="G562" s="78">
        <v>496116</v>
      </c>
      <c r="H562" s="60">
        <f t="shared" si="29"/>
        <v>0.9997340039657591</v>
      </c>
    </row>
    <row r="563" spans="1:8" ht="18" customHeight="1">
      <c r="A563" s="2"/>
      <c r="B563" s="2"/>
      <c r="C563" s="2"/>
      <c r="D563" s="2">
        <v>4040</v>
      </c>
      <c r="E563" s="3" t="s">
        <v>294</v>
      </c>
      <c r="F563" s="11">
        <v>30413</v>
      </c>
      <c r="G563" s="78">
        <v>30413</v>
      </c>
      <c r="H563" s="60">
        <f t="shared" si="29"/>
        <v>1</v>
      </c>
    </row>
    <row r="564" spans="1:8" ht="18" customHeight="1">
      <c r="A564" s="2"/>
      <c r="B564" s="2"/>
      <c r="C564" s="2"/>
      <c r="D564" s="2">
        <v>4110</v>
      </c>
      <c r="E564" s="3" t="s">
        <v>296</v>
      </c>
      <c r="F564" s="11">
        <v>72706</v>
      </c>
      <c r="G564" s="78">
        <v>72495.2</v>
      </c>
      <c r="H564" s="60">
        <f t="shared" si="29"/>
        <v>0.9971006519406926</v>
      </c>
    </row>
    <row r="565" spans="1:8" ht="18" customHeight="1">
      <c r="A565" s="2"/>
      <c r="B565" s="2"/>
      <c r="C565" s="2"/>
      <c r="D565" s="2">
        <v>4120</v>
      </c>
      <c r="E565" s="3" t="s">
        <v>297</v>
      </c>
      <c r="F565" s="11">
        <v>10377</v>
      </c>
      <c r="G565" s="78">
        <v>10316.9</v>
      </c>
      <c r="H565" s="60">
        <f t="shared" si="29"/>
        <v>0.994208345379204</v>
      </c>
    </row>
    <row r="566" spans="1:8" ht="18" customHeight="1">
      <c r="A566" s="2"/>
      <c r="B566" s="2"/>
      <c r="C566" s="2"/>
      <c r="D566" s="2">
        <v>4170</v>
      </c>
      <c r="E566" s="3" t="s">
        <v>298</v>
      </c>
      <c r="F566" s="11">
        <v>30861</v>
      </c>
      <c r="G566" s="78">
        <v>30750</v>
      </c>
      <c r="H566" s="60">
        <f t="shared" si="29"/>
        <v>0.9964032273743559</v>
      </c>
    </row>
    <row r="567" spans="1:8" ht="18" customHeight="1">
      <c r="A567" s="2"/>
      <c r="B567" s="2"/>
      <c r="C567" s="2"/>
      <c r="D567" s="2">
        <v>4210</v>
      </c>
      <c r="E567" s="3" t="s">
        <v>299</v>
      </c>
      <c r="F567" s="11">
        <v>21030</v>
      </c>
      <c r="G567" s="78">
        <v>20777.03</v>
      </c>
      <c r="H567" s="60">
        <f t="shared" si="29"/>
        <v>0.9879709938183546</v>
      </c>
    </row>
    <row r="568" spans="1:8" ht="18" customHeight="1">
      <c r="A568" s="2"/>
      <c r="B568" s="2"/>
      <c r="C568" s="2"/>
      <c r="D568" s="2">
        <v>4260</v>
      </c>
      <c r="E568" s="3" t="s">
        <v>302</v>
      </c>
      <c r="F568" s="11">
        <v>21270</v>
      </c>
      <c r="G568" s="78">
        <v>21226.88</v>
      </c>
      <c r="H568" s="60">
        <f t="shared" si="29"/>
        <v>0.9979727315467796</v>
      </c>
    </row>
    <row r="569" spans="1:8" ht="18" customHeight="1">
      <c r="A569" s="2"/>
      <c r="B569" s="2"/>
      <c r="C569" s="2"/>
      <c r="D569" s="2">
        <v>4270</v>
      </c>
      <c r="E569" s="3" t="s">
        <v>303</v>
      </c>
      <c r="F569" s="11">
        <v>4496</v>
      </c>
      <c r="G569" s="78">
        <v>4481</v>
      </c>
      <c r="H569" s="60">
        <f t="shared" si="29"/>
        <v>0.9966637010676157</v>
      </c>
    </row>
    <row r="570" spans="1:8" ht="18" customHeight="1">
      <c r="A570" s="2"/>
      <c r="B570" s="2"/>
      <c r="C570" s="2"/>
      <c r="D570" s="2">
        <v>4280</v>
      </c>
      <c r="E570" s="3" t="s">
        <v>304</v>
      </c>
      <c r="F570" s="11">
        <v>245</v>
      </c>
      <c r="G570" s="78">
        <v>245</v>
      </c>
      <c r="H570" s="60">
        <f t="shared" si="29"/>
        <v>1</v>
      </c>
    </row>
    <row r="571" spans="1:8" ht="18" customHeight="1">
      <c r="A571" s="2"/>
      <c r="B571" s="2"/>
      <c r="C571" s="2"/>
      <c r="D571" s="2">
        <v>4300</v>
      </c>
      <c r="E571" s="3" t="s">
        <v>290</v>
      </c>
      <c r="F571" s="11">
        <v>47535</v>
      </c>
      <c r="G571" s="78">
        <v>47089.34</v>
      </c>
      <c r="H571" s="60">
        <f t="shared" si="29"/>
        <v>0.9906245924055957</v>
      </c>
    </row>
    <row r="572" spans="1:8" ht="18" customHeight="1">
      <c r="A572" s="2"/>
      <c r="B572" s="2"/>
      <c r="C572" s="2"/>
      <c r="D572" s="2">
        <v>4350</v>
      </c>
      <c r="E572" s="3" t="s">
        <v>305</v>
      </c>
      <c r="F572" s="11">
        <v>1744</v>
      </c>
      <c r="G572" s="78">
        <v>1742.4</v>
      </c>
      <c r="H572" s="60">
        <f t="shared" si="29"/>
        <v>0.9990825688073395</v>
      </c>
    </row>
    <row r="573" spans="1:8" ht="18" customHeight="1">
      <c r="A573" s="2"/>
      <c r="B573" s="2"/>
      <c r="C573" s="2"/>
      <c r="D573" s="2">
        <v>4360</v>
      </c>
      <c r="E573" s="3" t="s">
        <v>306</v>
      </c>
      <c r="F573" s="11">
        <v>1627</v>
      </c>
      <c r="G573" s="78">
        <v>1587.92</v>
      </c>
      <c r="H573" s="60">
        <f t="shared" si="29"/>
        <v>0.9759803318992011</v>
      </c>
    </row>
    <row r="574" spans="1:8" ht="18" customHeight="1">
      <c r="A574" s="2"/>
      <c r="B574" s="2"/>
      <c r="C574" s="2"/>
      <c r="D574" s="2">
        <v>4370</v>
      </c>
      <c r="E574" s="3" t="s">
        <v>336</v>
      </c>
      <c r="F574" s="11">
        <v>10000</v>
      </c>
      <c r="G574" s="78">
        <v>9829.75</v>
      </c>
      <c r="H574" s="60">
        <f t="shared" si="29"/>
        <v>0.982975</v>
      </c>
    </row>
    <row r="575" spans="1:8" ht="18" customHeight="1">
      <c r="A575" s="2"/>
      <c r="B575" s="2"/>
      <c r="C575" s="2"/>
      <c r="D575" s="2">
        <v>4410</v>
      </c>
      <c r="E575" s="3" t="s">
        <v>309</v>
      </c>
      <c r="F575" s="11">
        <v>5000</v>
      </c>
      <c r="G575" s="78">
        <v>4541.89</v>
      </c>
      <c r="H575" s="60">
        <f t="shared" si="29"/>
        <v>0.908378</v>
      </c>
    </row>
    <row r="576" spans="1:8" ht="18" customHeight="1">
      <c r="A576" s="2"/>
      <c r="B576" s="2"/>
      <c r="C576" s="2"/>
      <c r="D576" s="2">
        <v>4430</v>
      </c>
      <c r="E576" s="3" t="s">
        <v>310</v>
      </c>
      <c r="F576" s="11">
        <v>1025</v>
      </c>
      <c r="G576" s="78">
        <v>670</v>
      </c>
      <c r="H576" s="60">
        <f t="shared" si="29"/>
        <v>0.6536585365853659</v>
      </c>
    </row>
    <row r="577" spans="1:8" ht="18" customHeight="1">
      <c r="A577" s="2"/>
      <c r="B577" s="2"/>
      <c r="C577" s="2"/>
      <c r="D577" s="2">
        <v>4440</v>
      </c>
      <c r="E577" s="3" t="s">
        <v>311</v>
      </c>
      <c r="F577" s="11">
        <v>14540</v>
      </c>
      <c r="G577" s="78">
        <v>14538.78</v>
      </c>
      <c r="H577" s="60">
        <f t="shared" si="29"/>
        <v>0.9999160935350757</v>
      </c>
    </row>
    <row r="578" spans="1:8" ht="18" customHeight="1">
      <c r="A578" s="2"/>
      <c r="B578" s="2"/>
      <c r="C578" s="2"/>
      <c r="D578" s="2">
        <v>4700</v>
      </c>
      <c r="E578" s="3" t="s">
        <v>314</v>
      </c>
      <c r="F578" s="11">
        <v>5050</v>
      </c>
      <c r="G578" s="78">
        <v>4793</v>
      </c>
      <c r="H578" s="60">
        <f t="shared" si="29"/>
        <v>0.9491089108910891</v>
      </c>
    </row>
    <row r="579" spans="1:8" ht="18" customHeight="1">
      <c r="A579" s="2"/>
      <c r="B579" s="2"/>
      <c r="C579" s="2"/>
      <c r="D579" s="2">
        <v>4740</v>
      </c>
      <c r="E579" s="3" t="s">
        <v>315</v>
      </c>
      <c r="F579" s="11">
        <v>3722</v>
      </c>
      <c r="G579" s="78">
        <v>3616</v>
      </c>
      <c r="H579" s="60">
        <f t="shared" si="29"/>
        <v>0.9715206878022569</v>
      </c>
    </row>
    <row r="580" spans="1:8" ht="18" customHeight="1">
      <c r="A580" s="2"/>
      <c r="B580" s="2"/>
      <c r="C580" s="2"/>
      <c r="D580" s="2">
        <v>4750</v>
      </c>
      <c r="E580" s="3" t="s">
        <v>316</v>
      </c>
      <c r="F580" s="11">
        <v>19000</v>
      </c>
      <c r="G580" s="78">
        <v>18984.12</v>
      </c>
      <c r="H580" s="60">
        <f t="shared" si="29"/>
        <v>0.9991642105263158</v>
      </c>
    </row>
    <row r="581" spans="1:8" ht="43.5" customHeight="1">
      <c r="A581" s="2"/>
      <c r="B581" s="2"/>
      <c r="C581" s="23">
        <v>85220</v>
      </c>
      <c r="D581" s="23"/>
      <c r="E581" s="9" t="s">
        <v>173</v>
      </c>
      <c r="F581" s="126">
        <f>SUM(F582:F583)</f>
        <v>1847</v>
      </c>
      <c r="G581" s="126">
        <f>SUM(G582:G583)</f>
        <v>1847</v>
      </c>
      <c r="H581" s="65">
        <f aca="true" t="shared" si="30" ref="H581:H588">G581/F581</f>
        <v>1</v>
      </c>
    </row>
    <row r="582" spans="1:8" ht="18" customHeight="1">
      <c r="A582" s="2"/>
      <c r="B582" s="2"/>
      <c r="C582" s="17"/>
      <c r="D582" s="2">
        <v>4210</v>
      </c>
      <c r="E582" s="3" t="s">
        <v>299</v>
      </c>
      <c r="F582" s="11">
        <v>1534</v>
      </c>
      <c r="G582" s="78">
        <v>1534</v>
      </c>
      <c r="H582" s="60">
        <f t="shared" si="30"/>
        <v>1</v>
      </c>
    </row>
    <row r="583" spans="1:8" ht="18" customHeight="1">
      <c r="A583" s="2"/>
      <c r="B583" s="2"/>
      <c r="C583" s="17"/>
      <c r="D583" s="2">
        <v>4300</v>
      </c>
      <c r="E583" s="3" t="s">
        <v>290</v>
      </c>
      <c r="F583" s="11">
        <v>313</v>
      </c>
      <c r="G583" s="78">
        <v>313</v>
      </c>
      <c r="H583" s="60">
        <f t="shared" si="30"/>
        <v>1</v>
      </c>
    </row>
    <row r="584" spans="1:8" ht="18" customHeight="1">
      <c r="A584" s="2"/>
      <c r="B584" s="2"/>
      <c r="C584" s="14">
        <v>85226</v>
      </c>
      <c r="D584" s="14"/>
      <c r="E584" s="9" t="s">
        <v>114</v>
      </c>
      <c r="F584" s="86">
        <f>F585</f>
        <v>8526</v>
      </c>
      <c r="G584" s="128">
        <f>G585</f>
        <v>8525.34</v>
      </c>
      <c r="H584" s="63">
        <f t="shared" si="30"/>
        <v>0.9999225897255454</v>
      </c>
    </row>
    <row r="585" spans="1:8" ht="25.5">
      <c r="A585" s="2"/>
      <c r="B585" s="2"/>
      <c r="C585" s="2"/>
      <c r="D585" s="17">
        <v>2310</v>
      </c>
      <c r="E585" s="3" t="s">
        <v>292</v>
      </c>
      <c r="F585" s="11">
        <v>8526</v>
      </c>
      <c r="G585" s="78">
        <v>8525.34</v>
      </c>
      <c r="H585" s="60">
        <f t="shared" si="30"/>
        <v>0.9999225897255454</v>
      </c>
    </row>
    <row r="586" spans="1:8" ht="25.5">
      <c r="A586" s="2"/>
      <c r="B586" s="2"/>
      <c r="C586" s="23">
        <v>85233</v>
      </c>
      <c r="D586" s="23"/>
      <c r="E586" s="125" t="s">
        <v>112</v>
      </c>
      <c r="F586" s="126">
        <f>F587</f>
        <v>6151</v>
      </c>
      <c r="G586" s="129">
        <f>G587</f>
        <v>5913</v>
      </c>
      <c r="H586" s="65">
        <f t="shared" si="30"/>
        <v>0.9613071045358478</v>
      </c>
    </row>
    <row r="587" spans="1:8" ht="18" customHeight="1">
      <c r="A587" s="2"/>
      <c r="B587" s="2"/>
      <c r="C587" s="2"/>
      <c r="D587" s="2">
        <v>4300</v>
      </c>
      <c r="E587" s="3" t="s">
        <v>290</v>
      </c>
      <c r="F587" s="11">
        <v>6151</v>
      </c>
      <c r="G587" s="78">
        <v>5913</v>
      </c>
      <c r="H587" s="60">
        <f t="shared" si="30"/>
        <v>0.9613071045358478</v>
      </c>
    </row>
    <row r="588" spans="1:8" ht="18" customHeight="1">
      <c r="A588" s="2"/>
      <c r="B588" s="2"/>
      <c r="C588" s="14">
        <v>85295</v>
      </c>
      <c r="D588" s="14"/>
      <c r="E588" s="9" t="s">
        <v>58</v>
      </c>
      <c r="F588" s="86">
        <f>SUM(F589:F589)</f>
        <v>8608</v>
      </c>
      <c r="G588" s="86">
        <f>SUM(G589:G589)</f>
        <v>8608</v>
      </c>
      <c r="H588" s="63">
        <f t="shared" si="30"/>
        <v>1</v>
      </c>
    </row>
    <row r="589" spans="1:8" ht="18" customHeight="1">
      <c r="A589" s="15"/>
      <c r="B589" s="15"/>
      <c r="C589" s="15"/>
      <c r="D589" s="15">
        <v>4440</v>
      </c>
      <c r="E589" s="6" t="s">
        <v>311</v>
      </c>
      <c r="F589" s="12">
        <v>8608</v>
      </c>
      <c r="G589" s="127">
        <v>8608</v>
      </c>
      <c r="H589" s="61">
        <f>G589/F589</f>
        <v>1</v>
      </c>
    </row>
    <row r="590" spans="1:8" s="8" customFormat="1" ht="30.75" customHeight="1">
      <c r="A590" s="23" t="s">
        <v>99</v>
      </c>
      <c r="B590" s="23">
        <v>853</v>
      </c>
      <c r="C590" s="14"/>
      <c r="D590" s="14"/>
      <c r="E590" s="9" t="s">
        <v>70</v>
      </c>
      <c r="F590" s="27">
        <f>F591+F593+F610+F632</f>
        <v>5120404</v>
      </c>
      <c r="G590" s="27">
        <f>G591+G593+G610+G632</f>
        <v>5070185.5</v>
      </c>
      <c r="H590" s="65">
        <f>G590/F590</f>
        <v>0.9901924730939199</v>
      </c>
    </row>
    <row r="591" spans="1:8" s="8" customFormat="1" ht="30.75" customHeight="1">
      <c r="A591" s="43"/>
      <c r="B591" s="43"/>
      <c r="C591" s="23">
        <v>85311</v>
      </c>
      <c r="D591" s="23"/>
      <c r="E591" s="9" t="s">
        <v>174</v>
      </c>
      <c r="F591" s="27">
        <f>F592</f>
        <v>82200</v>
      </c>
      <c r="G591" s="129">
        <f>G592</f>
        <v>82200</v>
      </c>
      <c r="H591" s="65">
        <f>G591/F591</f>
        <v>1</v>
      </c>
    </row>
    <row r="592" spans="1:8" s="8" customFormat="1" ht="25.5">
      <c r="A592" s="43"/>
      <c r="B592" s="43"/>
      <c r="C592" s="43"/>
      <c r="D592" s="43">
        <v>2820</v>
      </c>
      <c r="E592" s="40" t="s">
        <v>337</v>
      </c>
      <c r="F592" s="19">
        <v>82200</v>
      </c>
      <c r="G592" s="141">
        <v>82200</v>
      </c>
      <c r="H592" s="62">
        <f>G592/F592</f>
        <v>1</v>
      </c>
    </row>
    <row r="593" spans="1:8" ht="30.75" customHeight="1">
      <c r="A593" s="2"/>
      <c r="B593" s="2"/>
      <c r="C593" s="23">
        <v>85321</v>
      </c>
      <c r="D593" s="23"/>
      <c r="E593" s="9" t="s">
        <v>71</v>
      </c>
      <c r="F593" s="126">
        <f>SUM(F594:F609)</f>
        <v>485425</v>
      </c>
      <c r="G593" s="126">
        <f>SUM(G594:G609)</f>
        <v>476272.69</v>
      </c>
      <c r="H593" s="65">
        <f>G593/F593</f>
        <v>0.9811457794715971</v>
      </c>
    </row>
    <row r="594" spans="1:8" ht="18" customHeight="1">
      <c r="A594" s="2"/>
      <c r="B594" s="2"/>
      <c r="C594" s="17"/>
      <c r="D594" s="17">
        <v>3020</v>
      </c>
      <c r="E594" s="3" t="s">
        <v>293</v>
      </c>
      <c r="F594" s="11">
        <v>350</v>
      </c>
      <c r="G594" s="78">
        <v>350</v>
      </c>
      <c r="H594" s="60">
        <f aca="true" t="shared" si="31" ref="H594:H609">G594/F594</f>
        <v>1</v>
      </c>
    </row>
    <row r="595" spans="1:8" ht="18" customHeight="1">
      <c r="A595" s="2"/>
      <c r="B595" s="2"/>
      <c r="C595" s="17"/>
      <c r="D595" s="17">
        <v>4010</v>
      </c>
      <c r="E595" s="3" t="s">
        <v>295</v>
      </c>
      <c r="F595" s="11">
        <v>153727</v>
      </c>
      <c r="G595" s="78">
        <v>153726.69</v>
      </c>
      <c r="H595" s="60">
        <f t="shared" si="31"/>
        <v>0.9999979834381729</v>
      </c>
    </row>
    <row r="596" spans="1:8" ht="18" customHeight="1">
      <c r="A596" s="2"/>
      <c r="B596" s="2"/>
      <c r="C596" s="17"/>
      <c r="D596" s="17">
        <v>4040</v>
      </c>
      <c r="E596" s="3" t="s">
        <v>294</v>
      </c>
      <c r="F596" s="11">
        <v>9569</v>
      </c>
      <c r="G596" s="78">
        <v>9569.33</v>
      </c>
      <c r="H596" s="60">
        <f t="shared" si="31"/>
        <v>1.0000344863622113</v>
      </c>
    </row>
    <row r="597" spans="1:8" ht="18" customHeight="1">
      <c r="A597" s="2"/>
      <c r="B597" s="2"/>
      <c r="C597" s="17"/>
      <c r="D597" s="17">
        <v>4110</v>
      </c>
      <c r="E597" s="3" t="s">
        <v>296</v>
      </c>
      <c r="F597" s="11">
        <v>24222</v>
      </c>
      <c r="G597" s="78">
        <v>24221.25</v>
      </c>
      <c r="H597" s="60">
        <f t="shared" si="31"/>
        <v>0.9999690364131781</v>
      </c>
    </row>
    <row r="598" spans="1:8" ht="18" customHeight="1">
      <c r="A598" s="2"/>
      <c r="B598" s="2"/>
      <c r="C598" s="17"/>
      <c r="D598" s="17">
        <v>4120</v>
      </c>
      <c r="E598" s="3" t="s">
        <v>297</v>
      </c>
      <c r="F598" s="11">
        <v>3930</v>
      </c>
      <c r="G598" s="78">
        <v>3929.94</v>
      </c>
      <c r="H598" s="60">
        <f t="shared" si="31"/>
        <v>0.9999847328244275</v>
      </c>
    </row>
    <row r="599" spans="1:8" ht="18" customHeight="1">
      <c r="A599" s="2"/>
      <c r="B599" s="2"/>
      <c r="C599" s="17"/>
      <c r="D599" s="17">
        <v>4170</v>
      </c>
      <c r="E599" s="3" t="s">
        <v>298</v>
      </c>
      <c r="F599" s="11">
        <v>196896</v>
      </c>
      <c r="G599" s="78">
        <v>187746</v>
      </c>
      <c r="H599" s="60">
        <f t="shared" si="31"/>
        <v>0.9535287664553876</v>
      </c>
    </row>
    <row r="600" spans="1:8" ht="18" customHeight="1">
      <c r="A600" s="2"/>
      <c r="B600" s="2"/>
      <c r="C600" s="17"/>
      <c r="D600" s="17">
        <v>4210</v>
      </c>
      <c r="E600" s="3" t="s">
        <v>299</v>
      </c>
      <c r="F600" s="11">
        <v>25129</v>
      </c>
      <c r="G600" s="78">
        <v>25128.81</v>
      </c>
      <c r="H600" s="60">
        <f t="shared" si="31"/>
        <v>0.9999924390146843</v>
      </c>
    </row>
    <row r="601" spans="1:8" ht="18" customHeight="1">
      <c r="A601" s="2"/>
      <c r="B601" s="2"/>
      <c r="C601" s="17"/>
      <c r="D601" s="17">
        <v>4240</v>
      </c>
      <c r="E601" s="3" t="s">
        <v>333</v>
      </c>
      <c r="F601" s="11">
        <v>60</v>
      </c>
      <c r="G601" s="78">
        <v>60</v>
      </c>
      <c r="H601" s="60">
        <f t="shared" si="31"/>
        <v>1</v>
      </c>
    </row>
    <row r="602" spans="1:8" ht="18" customHeight="1">
      <c r="A602" s="2"/>
      <c r="B602" s="2"/>
      <c r="C602" s="17"/>
      <c r="D602" s="17">
        <v>4260</v>
      </c>
      <c r="E602" s="3" t="s">
        <v>302</v>
      </c>
      <c r="F602" s="11">
        <v>10188</v>
      </c>
      <c r="G602" s="78">
        <v>10187.53</v>
      </c>
      <c r="H602" s="60">
        <f t="shared" si="31"/>
        <v>0.9999538672948568</v>
      </c>
    </row>
    <row r="603" spans="1:8" ht="18" customHeight="1">
      <c r="A603" s="2"/>
      <c r="B603" s="2"/>
      <c r="C603" s="17"/>
      <c r="D603" s="17">
        <v>4270</v>
      </c>
      <c r="E603" s="3" t="s">
        <v>303</v>
      </c>
      <c r="F603" s="11">
        <v>3203</v>
      </c>
      <c r="G603" s="78">
        <v>3203</v>
      </c>
      <c r="H603" s="60">
        <f t="shared" si="31"/>
        <v>1</v>
      </c>
    </row>
    <row r="604" spans="1:8" ht="18" customHeight="1">
      <c r="A604" s="2"/>
      <c r="B604" s="2"/>
      <c r="C604" s="17"/>
      <c r="D604" s="17">
        <v>4300</v>
      </c>
      <c r="E604" s="3" t="s">
        <v>290</v>
      </c>
      <c r="F604" s="11">
        <v>35463</v>
      </c>
      <c r="G604" s="78">
        <v>35463</v>
      </c>
      <c r="H604" s="60">
        <f t="shared" si="31"/>
        <v>1</v>
      </c>
    </row>
    <row r="605" spans="1:8" ht="18" customHeight="1">
      <c r="A605" s="2"/>
      <c r="B605" s="2"/>
      <c r="C605" s="17"/>
      <c r="D605" s="17">
        <v>4350</v>
      </c>
      <c r="E605" s="3" t="s">
        <v>305</v>
      </c>
      <c r="F605" s="11">
        <v>1153</v>
      </c>
      <c r="G605" s="78">
        <v>1153</v>
      </c>
      <c r="H605" s="60">
        <f t="shared" si="31"/>
        <v>1</v>
      </c>
    </row>
    <row r="606" spans="1:8" ht="18" customHeight="1">
      <c r="A606" s="2"/>
      <c r="B606" s="2"/>
      <c r="C606" s="17"/>
      <c r="D606" s="17">
        <v>4370</v>
      </c>
      <c r="E606" s="3" t="s">
        <v>307</v>
      </c>
      <c r="F606" s="11">
        <v>1138</v>
      </c>
      <c r="G606" s="78">
        <v>1137.44</v>
      </c>
      <c r="H606" s="60">
        <f t="shared" si="31"/>
        <v>0.9995079086115993</v>
      </c>
    </row>
    <row r="607" spans="1:8" ht="18" customHeight="1">
      <c r="A607" s="2"/>
      <c r="B607" s="2"/>
      <c r="C607" s="17"/>
      <c r="D607" s="17">
        <v>4440</v>
      </c>
      <c r="E607" s="3" t="s">
        <v>311</v>
      </c>
      <c r="F607" s="11">
        <v>5102</v>
      </c>
      <c r="G607" s="78">
        <v>5102</v>
      </c>
      <c r="H607" s="60">
        <f t="shared" si="31"/>
        <v>1</v>
      </c>
    </row>
    <row r="608" spans="1:8" ht="18" customHeight="1">
      <c r="A608" s="2"/>
      <c r="B608" s="2"/>
      <c r="C608" s="17"/>
      <c r="D608" s="17">
        <v>4740</v>
      </c>
      <c r="E608" s="3" t="s">
        <v>315</v>
      </c>
      <c r="F608" s="11">
        <v>3111</v>
      </c>
      <c r="G608" s="78">
        <v>3111</v>
      </c>
      <c r="H608" s="60">
        <f t="shared" si="31"/>
        <v>1</v>
      </c>
    </row>
    <row r="609" spans="1:8" ht="18" customHeight="1">
      <c r="A609" s="2"/>
      <c r="B609" s="2"/>
      <c r="C609" s="17"/>
      <c r="D609" s="17">
        <v>4750</v>
      </c>
      <c r="E609" s="3" t="s">
        <v>316</v>
      </c>
      <c r="F609" s="11">
        <v>12184</v>
      </c>
      <c r="G609" s="78">
        <v>12183.7</v>
      </c>
      <c r="H609" s="60">
        <f t="shared" si="31"/>
        <v>0.9999753775443205</v>
      </c>
    </row>
    <row r="610" spans="1:8" ht="30.75" customHeight="1">
      <c r="A610" s="2"/>
      <c r="B610" s="2"/>
      <c r="C610" s="23">
        <v>85333</v>
      </c>
      <c r="D610" s="23"/>
      <c r="E610" s="125" t="s">
        <v>73</v>
      </c>
      <c r="F610" s="126">
        <f>SUM(F611:F631)</f>
        <v>2770571</v>
      </c>
      <c r="G610" s="126">
        <f>SUM(G611:G631)</f>
        <v>2769235.8100000005</v>
      </c>
      <c r="H610" s="65">
        <f>G610/F610</f>
        <v>0.9995180812908243</v>
      </c>
    </row>
    <row r="611" spans="1:8" ht="18" customHeight="1">
      <c r="A611" s="2"/>
      <c r="B611" s="2"/>
      <c r="C611" s="17"/>
      <c r="D611" s="17">
        <v>3020</v>
      </c>
      <c r="E611" s="112" t="s">
        <v>293</v>
      </c>
      <c r="F611" s="11">
        <v>4385</v>
      </c>
      <c r="G611" s="78">
        <v>4185.33</v>
      </c>
      <c r="H611" s="60">
        <f aca="true" t="shared" si="32" ref="H611:H631">G611/F611</f>
        <v>0.9544652223489167</v>
      </c>
    </row>
    <row r="612" spans="1:8" ht="18" customHeight="1">
      <c r="A612" s="2"/>
      <c r="B612" s="2"/>
      <c r="C612" s="17"/>
      <c r="D612" s="17">
        <v>4010</v>
      </c>
      <c r="E612" s="112" t="s">
        <v>295</v>
      </c>
      <c r="F612" s="11">
        <v>1977230</v>
      </c>
      <c r="G612" s="78">
        <v>1977048.17</v>
      </c>
      <c r="H612" s="60">
        <f t="shared" si="32"/>
        <v>0.9999080380127754</v>
      </c>
    </row>
    <row r="613" spans="1:8" ht="18" customHeight="1">
      <c r="A613" s="2"/>
      <c r="B613" s="2"/>
      <c r="C613" s="17"/>
      <c r="D613" s="17">
        <v>4040</v>
      </c>
      <c r="E613" s="112" t="s">
        <v>294</v>
      </c>
      <c r="F613" s="11">
        <v>137536</v>
      </c>
      <c r="G613" s="78">
        <v>137535.97</v>
      </c>
      <c r="H613" s="60">
        <f t="shared" si="32"/>
        <v>0.9999997818752908</v>
      </c>
    </row>
    <row r="614" spans="1:8" ht="18" customHeight="1">
      <c r="A614" s="2"/>
      <c r="B614" s="2"/>
      <c r="C614" s="17"/>
      <c r="D614" s="17">
        <v>4110</v>
      </c>
      <c r="E614" s="112" t="s">
        <v>296</v>
      </c>
      <c r="F614" s="11">
        <v>307756</v>
      </c>
      <c r="G614" s="78">
        <v>307343.53</v>
      </c>
      <c r="H614" s="60">
        <f t="shared" si="32"/>
        <v>0.9986597499317642</v>
      </c>
    </row>
    <row r="615" spans="1:8" ht="18" customHeight="1">
      <c r="A615" s="2"/>
      <c r="B615" s="2"/>
      <c r="C615" s="17"/>
      <c r="D615" s="17">
        <v>4120</v>
      </c>
      <c r="E615" s="112" t="s">
        <v>297</v>
      </c>
      <c r="F615" s="11">
        <v>43769</v>
      </c>
      <c r="G615" s="78">
        <v>43687.25</v>
      </c>
      <c r="H615" s="60">
        <f t="shared" si="32"/>
        <v>0.9981322397130389</v>
      </c>
    </row>
    <row r="616" spans="1:8" ht="18" customHeight="1">
      <c r="A616" s="2"/>
      <c r="B616" s="2"/>
      <c r="C616" s="17"/>
      <c r="D616" s="17">
        <v>4210</v>
      </c>
      <c r="E616" s="112" t="s">
        <v>299</v>
      </c>
      <c r="F616" s="11">
        <v>56841</v>
      </c>
      <c r="G616" s="78">
        <v>56826.51</v>
      </c>
      <c r="H616" s="60">
        <f t="shared" si="32"/>
        <v>0.999745078376524</v>
      </c>
    </row>
    <row r="617" spans="1:8" ht="18" customHeight="1">
      <c r="A617" s="2"/>
      <c r="B617" s="2"/>
      <c r="C617" s="17"/>
      <c r="D617" s="17">
        <v>4260</v>
      </c>
      <c r="E617" s="112" t="s">
        <v>302</v>
      </c>
      <c r="F617" s="11">
        <v>41050</v>
      </c>
      <c r="G617" s="78">
        <v>41043.17</v>
      </c>
      <c r="H617" s="60">
        <f t="shared" si="32"/>
        <v>0.9998336175395859</v>
      </c>
    </row>
    <row r="618" spans="1:8" ht="18" customHeight="1">
      <c r="A618" s="2"/>
      <c r="B618" s="2"/>
      <c r="C618" s="17"/>
      <c r="D618" s="17">
        <v>4270</v>
      </c>
      <c r="E618" s="112" t="s">
        <v>303</v>
      </c>
      <c r="F618" s="11">
        <v>19151</v>
      </c>
      <c r="G618" s="78">
        <v>19150.08</v>
      </c>
      <c r="H618" s="60">
        <f t="shared" si="32"/>
        <v>0.9999519607331211</v>
      </c>
    </row>
    <row r="619" spans="1:8" ht="18" customHeight="1">
      <c r="A619" s="2"/>
      <c r="B619" s="2"/>
      <c r="C619" s="17"/>
      <c r="D619" s="17">
        <v>4280</v>
      </c>
      <c r="E619" s="112" t="s">
        <v>304</v>
      </c>
      <c r="F619" s="11">
        <v>2135</v>
      </c>
      <c r="G619" s="78">
        <v>2135</v>
      </c>
      <c r="H619" s="60">
        <f t="shared" si="32"/>
        <v>1</v>
      </c>
    </row>
    <row r="620" spans="1:8" ht="18" customHeight="1">
      <c r="A620" s="2"/>
      <c r="B620" s="2"/>
      <c r="C620" s="17"/>
      <c r="D620" s="17">
        <v>4300</v>
      </c>
      <c r="E620" s="112" t="s">
        <v>290</v>
      </c>
      <c r="F620" s="11">
        <v>49780</v>
      </c>
      <c r="G620" s="78">
        <v>49523.65</v>
      </c>
      <c r="H620" s="60">
        <f t="shared" si="32"/>
        <v>0.9948503415026115</v>
      </c>
    </row>
    <row r="621" spans="1:8" ht="18" customHeight="1">
      <c r="A621" s="2"/>
      <c r="B621" s="2"/>
      <c r="C621" s="17"/>
      <c r="D621" s="17">
        <v>4360</v>
      </c>
      <c r="E621" s="112" t="s">
        <v>306</v>
      </c>
      <c r="F621" s="11">
        <v>510</v>
      </c>
      <c r="G621" s="78">
        <v>509.89</v>
      </c>
      <c r="H621" s="60">
        <f t="shared" si="32"/>
        <v>0.9997843137254901</v>
      </c>
    </row>
    <row r="622" spans="1:8" ht="18" customHeight="1">
      <c r="A622" s="2"/>
      <c r="B622" s="2"/>
      <c r="C622" s="17"/>
      <c r="D622" s="17">
        <v>4370</v>
      </c>
      <c r="E622" s="112" t="s">
        <v>307</v>
      </c>
      <c r="F622" s="11">
        <v>6299</v>
      </c>
      <c r="G622" s="78">
        <v>6135.71</v>
      </c>
      <c r="H622" s="60">
        <f t="shared" si="32"/>
        <v>0.9740768375932688</v>
      </c>
    </row>
    <row r="623" spans="1:8" ht="18" customHeight="1">
      <c r="A623" s="2"/>
      <c r="B623" s="2"/>
      <c r="C623" s="17"/>
      <c r="D623" s="17">
        <v>4410</v>
      </c>
      <c r="E623" s="112" t="s">
        <v>309</v>
      </c>
      <c r="F623" s="11">
        <v>4928</v>
      </c>
      <c r="G623" s="78">
        <v>4915.74</v>
      </c>
      <c r="H623" s="60">
        <f t="shared" si="32"/>
        <v>0.9975121753246753</v>
      </c>
    </row>
    <row r="624" spans="1:8" ht="18" customHeight="1">
      <c r="A624" s="2"/>
      <c r="B624" s="2"/>
      <c r="C624" s="17"/>
      <c r="D624" s="17">
        <v>4430</v>
      </c>
      <c r="E624" s="112" t="s">
        <v>310</v>
      </c>
      <c r="F624" s="11">
        <v>4727</v>
      </c>
      <c r="G624" s="78">
        <v>4726.47</v>
      </c>
      <c r="H624" s="60">
        <f t="shared" si="32"/>
        <v>0.9998878781468162</v>
      </c>
    </row>
    <row r="625" spans="1:8" ht="18" customHeight="1">
      <c r="A625" s="2"/>
      <c r="B625" s="2"/>
      <c r="C625" s="17"/>
      <c r="D625" s="17">
        <v>4440</v>
      </c>
      <c r="E625" s="112" t="s">
        <v>311</v>
      </c>
      <c r="F625" s="11">
        <v>83111</v>
      </c>
      <c r="G625" s="78">
        <v>83111</v>
      </c>
      <c r="H625" s="60">
        <f t="shared" si="32"/>
        <v>1</v>
      </c>
    </row>
    <row r="626" spans="1:8" ht="18" customHeight="1">
      <c r="A626" s="2"/>
      <c r="B626" s="2"/>
      <c r="C626" s="17"/>
      <c r="D626" s="17">
        <v>4480</v>
      </c>
      <c r="E626" s="112" t="s">
        <v>312</v>
      </c>
      <c r="F626" s="11">
        <v>7931</v>
      </c>
      <c r="G626" s="78">
        <v>7931</v>
      </c>
      <c r="H626" s="60">
        <f t="shared" si="32"/>
        <v>1</v>
      </c>
    </row>
    <row r="627" spans="1:8" ht="18" customHeight="1">
      <c r="A627" s="2"/>
      <c r="B627" s="2"/>
      <c r="C627" s="17"/>
      <c r="D627" s="17">
        <v>4700</v>
      </c>
      <c r="E627" s="112" t="s">
        <v>314</v>
      </c>
      <c r="F627" s="11">
        <v>7463</v>
      </c>
      <c r="G627" s="78">
        <v>7463</v>
      </c>
      <c r="H627" s="60">
        <f t="shared" si="32"/>
        <v>1</v>
      </c>
    </row>
    <row r="628" spans="1:8" ht="18" customHeight="1">
      <c r="A628" s="2"/>
      <c r="B628" s="2"/>
      <c r="C628" s="17"/>
      <c r="D628" s="17">
        <v>4740</v>
      </c>
      <c r="E628" s="112" t="s">
        <v>315</v>
      </c>
      <c r="F628" s="11">
        <v>1581</v>
      </c>
      <c r="G628" s="78">
        <v>1576.24</v>
      </c>
      <c r="H628" s="60">
        <f t="shared" si="32"/>
        <v>0.9969892473118279</v>
      </c>
    </row>
    <row r="629" spans="1:8" ht="18" customHeight="1">
      <c r="A629" s="2"/>
      <c r="B629" s="2"/>
      <c r="C629" s="17"/>
      <c r="D629" s="17">
        <v>4750</v>
      </c>
      <c r="E629" s="112" t="s">
        <v>316</v>
      </c>
      <c r="F629" s="11">
        <v>3900</v>
      </c>
      <c r="G629" s="78">
        <v>3900.1</v>
      </c>
      <c r="H629" s="60">
        <f t="shared" si="32"/>
        <v>1.000025641025641</v>
      </c>
    </row>
    <row r="630" spans="1:8" ht="18" customHeight="1">
      <c r="A630" s="2"/>
      <c r="B630" s="2"/>
      <c r="C630" s="17"/>
      <c r="D630" s="17">
        <v>6050</v>
      </c>
      <c r="E630" s="112" t="s">
        <v>317</v>
      </c>
      <c r="F630" s="11">
        <v>4488</v>
      </c>
      <c r="G630" s="78">
        <v>4488</v>
      </c>
      <c r="H630" s="60">
        <f t="shared" si="32"/>
        <v>1</v>
      </c>
    </row>
    <row r="631" spans="1:8" ht="18" customHeight="1">
      <c r="A631" s="2"/>
      <c r="B631" s="2"/>
      <c r="C631" s="17"/>
      <c r="D631" s="17">
        <v>6060</v>
      </c>
      <c r="E631" s="112" t="s">
        <v>318</v>
      </c>
      <c r="F631" s="11">
        <v>6000</v>
      </c>
      <c r="G631" s="78">
        <v>6000</v>
      </c>
      <c r="H631" s="60">
        <f t="shared" si="32"/>
        <v>1</v>
      </c>
    </row>
    <row r="632" spans="1:8" ht="18" customHeight="1">
      <c r="A632" s="2"/>
      <c r="B632" s="2"/>
      <c r="C632" s="14">
        <v>85395</v>
      </c>
      <c r="D632" s="14"/>
      <c r="E632" s="9" t="s">
        <v>58</v>
      </c>
      <c r="F632" s="86">
        <f>SUM(F633:F670)</f>
        <v>1782208</v>
      </c>
      <c r="G632" s="86">
        <f>SUM(G633:G670)</f>
        <v>1742477</v>
      </c>
      <c r="H632" s="63">
        <f>G632/F632</f>
        <v>0.9777068669874672</v>
      </c>
    </row>
    <row r="633" spans="1:8" ht="18" customHeight="1">
      <c r="A633" s="2"/>
      <c r="B633" s="2"/>
      <c r="C633" s="2"/>
      <c r="D633" s="2">
        <v>3119</v>
      </c>
      <c r="E633" s="3" t="s">
        <v>335</v>
      </c>
      <c r="F633" s="11">
        <v>76517</v>
      </c>
      <c r="G633" s="78">
        <v>76516</v>
      </c>
      <c r="H633" s="60">
        <f aca="true" t="shared" si="33" ref="H633:H670">G633/F633</f>
        <v>0.9999869310087954</v>
      </c>
    </row>
    <row r="634" spans="1:8" ht="18" customHeight="1">
      <c r="A634" s="2"/>
      <c r="B634" s="2"/>
      <c r="C634" s="2"/>
      <c r="D634" s="2">
        <v>4017</v>
      </c>
      <c r="E634" s="3" t="s">
        <v>295</v>
      </c>
      <c r="F634" s="11">
        <v>112320</v>
      </c>
      <c r="G634" s="78">
        <v>112175</v>
      </c>
      <c r="H634" s="60">
        <f t="shared" si="33"/>
        <v>0.9987090455840456</v>
      </c>
    </row>
    <row r="635" spans="1:8" ht="18" customHeight="1">
      <c r="A635" s="2"/>
      <c r="B635" s="2"/>
      <c r="C635" s="2"/>
      <c r="D635" s="2">
        <v>4019</v>
      </c>
      <c r="E635" s="3" t="s">
        <v>295</v>
      </c>
      <c r="F635" s="11">
        <v>5965</v>
      </c>
      <c r="G635" s="78">
        <v>5958</v>
      </c>
      <c r="H635" s="60">
        <f t="shared" si="33"/>
        <v>0.998826487845767</v>
      </c>
    </row>
    <row r="636" spans="1:8" ht="18" customHeight="1">
      <c r="A636" s="2"/>
      <c r="B636" s="2"/>
      <c r="C636" s="2"/>
      <c r="D636" s="2">
        <v>4047</v>
      </c>
      <c r="E636" s="3" t="s">
        <v>294</v>
      </c>
      <c r="F636" s="11">
        <v>8578</v>
      </c>
      <c r="G636" s="78">
        <v>8549</v>
      </c>
      <c r="H636" s="60">
        <f t="shared" si="33"/>
        <v>0.9966192585684309</v>
      </c>
    </row>
    <row r="637" spans="1:8" ht="18" customHeight="1">
      <c r="A637" s="2"/>
      <c r="B637" s="2"/>
      <c r="C637" s="2"/>
      <c r="D637" s="2">
        <v>4049</v>
      </c>
      <c r="E637" s="3" t="s">
        <v>294</v>
      </c>
      <c r="F637" s="11">
        <v>442</v>
      </c>
      <c r="G637" s="78">
        <v>440</v>
      </c>
      <c r="H637" s="60">
        <f t="shared" si="33"/>
        <v>0.995475113122172</v>
      </c>
    </row>
    <row r="638" spans="1:8" ht="18" customHeight="1">
      <c r="A638" s="2"/>
      <c r="B638" s="2"/>
      <c r="C638" s="2"/>
      <c r="D638" s="2">
        <v>4117</v>
      </c>
      <c r="E638" s="3" t="s">
        <v>296</v>
      </c>
      <c r="F638" s="11">
        <v>105710</v>
      </c>
      <c r="G638" s="78">
        <v>103761</v>
      </c>
      <c r="H638" s="60">
        <f t="shared" si="33"/>
        <v>0.9815627660580835</v>
      </c>
    </row>
    <row r="639" spans="1:8" ht="18" customHeight="1">
      <c r="A639" s="2"/>
      <c r="B639" s="2"/>
      <c r="C639" s="2"/>
      <c r="D639" s="2">
        <v>4119</v>
      </c>
      <c r="E639" s="3" t="s">
        <v>296</v>
      </c>
      <c r="F639" s="11">
        <v>5424</v>
      </c>
      <c r="G639" s="78">
        <v>5325</v>
      </c>
      <c r="H639" s="60">
        <f t="shared" si="33"/>
        <v>0.9817477876106194</v>
      </c>
    </row>
    <row r="640" spans="1:8" ht="18" customHeight="1">
      <c r="A640" s="2"/>
      <c r="B640" s="2"/>
      <c r="C640" s="2"/>
      <c r="D640" s="2">
        <v>4127</v>
      </c>
      <c r="E640" s="3" t="s">
        <v>297</v>
      </c>
      <c r="F640" s="11">
        <v>16869</v>
      </c>
      <c r="G640" s="78">
        <v>16157</v>
      </c>
      <c r="H640" s="60">
        <f t="shared" si="33"/>
        <v>0.9577924002608335</v>
      </c>
    </row>
    <row r="641" spans="1:8" ht="18" customHeight="1">
      <c r="A641" s="2"/>
      <c r="B641" s="2"/>
      <c r="C641" s="2"/>
      <c r="D641" s="2">
        <v>4129</v>
      </c>
      <c r="E641" s="3" t="s">
        <v>297</v>
      </c>
      <c r="F641" s="11">
        <v>843</v>
      </c>
      <c r="G641" s="78">
        <v>808</v>
      </c>
      <c r="H641" s="60">
        <f t="shared" si="33"/>
        <v>0.9584816132858838</v>
      </c>
    </row>
    <row r="642" spans="1:8" ht="18" customHeight="1">
      <c r="A642" s="2"/>
      <c r="B642" s="2"/>
      <c r="C642" s="2"/>
      <c r="D642" s="2">
        <v>4177</v>
      </c>
      <c r="E642" s="3" t="s">
        <v>298</v>
      </c>
      <c r="F642" s="11">
        <v>595935</v>
      </c>
      <c r="G642" s="78">
        <v>595934</v>
      </c>
      <c r="H642" s="60">
        <f t="shared" si="33"/>
        <v>0.9999983219646438</v>
      </c>
    </row>
    <row r="643" spans="1:8" ht="18" customHeight="1">
      <c r="A643" s="2"/>
      <c r="B643" s="2"/>
      <c r="C643" s="2"/>
      <c r="D643" s="2">
        <v>4179</v>
      </c>
      <c r="E643" s="3" t="s">
        <v>298</v>
      </c>
      <c r="F643" s="11">
        <v>32626</v>
      </c>
      <c r="G643" s="78">
        <v>32546</v>
      </c>
      <c r="H643" s="60">
        <f t="shared" si="33"/>
        <v>0.9975479678783792</v>
      </c>
    </row>
    <row r="644" spans="1:8" ht="18" customHeight="1">
      <c r="A644" s="2"/>
      <c r="B644" s="2"/>
      <c r="C644" s="2"/>
      <c r="D644" s="2">
        <v>4217</v>
      </c>
      <c r="E644" s="3" t="s">
        <v>299</v>
      </c>
      <c r="F644" s="11">
        <v>67961</v>
      </c>
      <c r="G644" s="78">
        <v>64851</v>
      </c>
      <c r="H644" s="60">
        <f t="shared" si="33"/>
        <v>0.9542384602934035</v>
      </c>
    </row>
    <row r="645" spans="1:8" ht="18" customHeight="1">
      <c r="A645" s="2"/>
      <c r="B645" s="2"/>
      <c r="C645" s="2"/>
      <c r="D645" s="2">
        <v>4219</v>
      </c>
      <c r="E645" s="3" t="s">
        <v>299</v>
      </c>
      <c r="F645" s="11">
        <v>1051</v>
      </c>
      <c r="G645" s="78">
        <v>891</v>
      </c>
      <c r="H645" s="60">
        <f t="shared" si="33"/>
        <v>0.8477640342530923</v>
      </c>
    </row>
    <row r="646" spans="1:8" ht="18" customHeight="1">
      <c r="A646" s="2"/>
      <c r="B646" s="2"/>
      <c r="C646" s="2"/>
      <c r="D646" s="2">
        <v>4247</v>
      </c>
      <c r="E646" s="3" t="s">
        <v>333</v>
      </c>
      <c r="F646" s="11">
        <v>53841</v>
      </c>
      <c r="G646" s="78">
        <v>53841</v>
      </c>
      <c r="H646" s="60">
        <f t="shared" si="33"/>
        <v>1</v>
      </c>
    </row>
    <row r="647" spans="1:8" ht="18" customHeight="1">
      <c r="A647" s="2"/>
      <c r="B647" s="2"/>
      <c r="C647" s="2"/>
      <c r="D647" s="2">
        <v>4249</v>
      </c>
      <c r="E647" s="3" t="s">
        <v>333</v>
      </c>
      <c r="F647" s="11">
        <v>2569</v>
      </c>
      <c r="G647" s="78">
        <v>2569</v>
      </c>
      <c r="H647" s="60">
        <f t="shared" si="33"/>
        <v>1</v>
      </c>
    </row>
    <row r="648" spans="1:8" ht="18" customHeight="1">
      <c r="A648" s="2"/>
      <c r="B648" s="2"/>
      <c r="C648" s="2"/>
      <c r="D648" s="2">
        <v>4267</v>
      </c>
      <c r="E648" s="3" t="s">
        <v>302</v>
      </c>
      <c r="F648" s="11">
        <v>255</v>
      </c>
      <c r="G648" s="78">
        <v>232</v>
      </c>
      <c r="H648" s="60">
        <f t="shared" si="33"/>
        <v>0.9098039215686274</v>
      </c>
    </row>
    <row r="649" spans="1:8" ht="18" customHeight="1">
      <c r="A649" s="2"/>
      <c r="B649" s="2"/>
      <c r="C649" s="2"/>
      <c r="D649" s="2">
        <v>4269</v>
      </c>
      <c r="E649" s="3" t="s">
        <v>302</v>
      </c>
      <c r="F649" s="11">
        <v>45</v>
      </c>
      <c r="G649" s="78">
        <v>41</v>
      </c>
      <c r="H649" s="60">
        <f t="shared" si="33"/>
        <v>0.9111111111111111</v>
      </c>
    </row>
    <row r="650" spans="1:8" ht="18" customHeight="1">
      <c r="A650" s="2"/>
      <c r="B650" s="2"/>
      <c r="C650" s="2"/>
      <c r="D650" s="2">
        <v>4287</v>
      </c>
      <c r="E650" s="3" t="s">
        <v>304</v>
      </c>
      <c r="F650" s="11">
        <v>134</v>
      </c>
      <c r="G650" s="78">
        <v>134</v>
      </c>
      <c r="H650" s="60">
        <f t="shared" si="33"/>
        <v>1</v>
      </c>
    </row>
    <row r="651" spans="1:8" ht="18" customHeight="1">
      <c r="A651" s="2"/>
      <c r="B651" s="2"/>
      <c r="C651" s="2"/>
      <c r="D651" s="2">
        <v>4289</v>
      </c>
      <c r="E651" s="3" t="s">
        <v>304</v>
      </c>
      <c r="F651" s="11">
        <v>6</v>
      </c>
      <c r="G651" s="78">
        <v>6</v>
      </c>
      <c r="H651" s="60">
        <f t="shared" si="33"/>
        <v>1</v>
      </c>
    </row>
    <row r="652" spans="1:8" ht="18" customHeight="1">
      <c r="A652" s="2"/>
      <c r="B652" s="2"/>
      <c r="C652" s="2"/>
      <c r="D652" s="2">
        <v>4307</v>
      </c>
      <c r="E652" s="3" t="s">
        <v>290</v>
      </c>
      <c r="F652" s="11">
        <v>611580</v>
      </c>
      <c r="G652" s="78">
        <v>581712</v>
      </c>
      <c r="H652" s="60">
        <f t="shared" si="33"/>
        <v>0.9511625625429216</v>
      </c>
    </row>
    <row r="653" spans="1:8" ht="18" customHeight="1">
      <c r="A653" s="2"/>
      <c r="B653" s="2"/>
      <c r="C653" s="2"/>
      <c r="D653" s="2">
        <v>4309</v>
      </c>
      <c r="E653" s="3" t="s">
        <v>290</v>
      </c>
      <c r="F653" s="11">
        <v>35013</v>
      </c>
      <c r="G653" s="78">
        <v>33553</v>
      </c>
      <c r="H653" s="60">
        <f t="shared" si="33"/>
        <v>0.9583012024105332</v>
      </c>
    </row>
    <row r="654" spans="1:8" ht="18" customHeight="1">
      <c r="A654" s="2"/>
      <c r="B654" s="2"/>
      <c r="C654" s="2"/>
      <c r="D654" s="2">
        <v>4367</v>
      </c>
      <c r="E654" s="3" t="s">
        <v>306</v>
      </c>
      <c r="F654" s="11">
        <v>6734</v>
      </c>
      <c r="G654" s="78">
        <v>6734</v>
      </c>
      <c r="H654" s="60">
        <f t="shared" si="33"/>
        <v>1</v>
      </c>
    </row>
    <row r="655" spans="1:8" ht="18" customHeight="1">
      <c r="A655" s="2"/>
      <c r="B655" s="2"/>
      <c r="C655" s="2"/>
      <c r="D655" s="2">
        <v>4369</v>
      </c>
      <c r="E655" s="3" t="s">
        <v>306</v>
      </c>
      <c r="F655" s="11">
        <v>342</v>
      </c>
      <c r="G655" s="78">
        <v>342</v>
      </c>
      <c r="H655" s="60">
        <f t="shared" si="33"/>
        <v>1</v>
      </c>
    </row>
    <row r="656" spans="1:8" ht="18" customHeight="1">
      <c r="A656" s="2"/>
      <c r="B656" s="2"/>
      <c r="C656" s="2"/>
      <c r="D656" s="2">
        <v>4377</v>
      </c>
      <c r="E656" s="3" t="s">
        <v>307</v>
      </c>
      <c r="F656" s="11">
        <v>43</v>
      </c>
      <c r="G656" s="78">
        <v>42</v>
      </c>
      <c r="H656" s="60">
        <f t="shared" si="33"/>
        <v>0.9767441860465116</v>
      </c>
    </row>
    <row r="657" spans="1:8" ht="18" customHeight="1">
      <c r="A657" s="2"/>
      <c r="B657" s="2"/>
      <c r="C657" s="2"/>
      <c r="D657" s="2">
        <v>4379</v>
      </c>
      <c r="E657" s="3" t="s">
        <v>307</v>
      </c>
      <c r="F657" s="11">
        <v>7</v>
      </c>
      <c r="G657" s="78">
        <v>7</v>
      </c>
      <c r="H657" s="60">
        <f t="shared" si="33"/>
        <v>1</v>
      </c>
    </row>
    <row r="658" spans="1:8" ht="18" customHeight="1">
      <c r="A658" s="2"/>
      <c r="B658" s="2"/>
      <c r="C658" s="2"/>
      <c r="D658" s="2">
        <v>4417</v>
      </c>
      <c r="E658" s="3" t="s">
        <v>309</v>
      </c>
      <c r="F658" s="11">
        <v>11651</v>
      </c>
      <c r="G658" s="78">
        <v>10479</v>
      </c>
      <c r="H658" s="60">
        <f t="shared" si="33"/>
        <v>0.8994077761565531</v>
      </c>
    </row>
    <row r="659" spans="1:8" ht="18" customHeight="1">
      <c r="A659" s="2"/>
      <c r="B659" s="2"/>
      <c r="C659" s="2"/>
      <c r="D659" s="2">
        <v>4419</v>
      </c>
      <c r="E659" s="3" t="s">
        <v>309</v>
      </c>
      <c r="F659" s="11">
        <v>448</v>
      </c>
      <c r="G659" s="78">
        <v>388</v>
      </c>
      <c r="H659" s="60">
        <f t="shared" si="33"/>
        <v>0.8660714285714286</v>
      </c>
    </row>
    <row r="660" spans="1:8" ht="18" customHeight="1">
      <c r="A660" s="2"/>
      <c r="B660" s="2"/>
      <c r="C660" s="2"/>
      <c r="D660" s="2">
        <v>4437</v>
      </c>
      <c r="E660" s="3" t="s">
        <v>310</v>
      </c>
      <c r="F660" s="11">
        <v>1158</v>
      </c>
      <c r="G660" s="78">
        <v>395</v>
      </c>
      <c r="H660" s="60">
        <f t="shared" si="33"/>
        <v>0.34110535405872194</v>
      </c>
    </row>
    <row r="661" spans="1:8" ht="18" customHeight="1">
      <c r="A661" s="2"/>
      <c r="B661" s="2"/>
      <c r="C661" s="2"/>
      <c r="D661" s="2">
        <v>4439</v>
      </c>
      <c r="E661" s="3" t="s">
        <v>310</v>
      </c>
      <c r="F661" s="11">
        <v>60</v>
      </c>
      <c r="G661" s="78">
        <v>20</v>
      </c>
      <c r="H661" s="60">
        <f t="shared" si="33"/>
        <v>0.3333333333333333</v>
      </c>
    </row>
    <row r="662" spans="1:8" ht="18" customHeight="1">
      <c r="A662" s="2"/>
      <c r="B662" s="2"/>
      <c r="C662" s="2"/>
      <c r="D662" s="2">
        <v>4447</v>
      </c>
      <c r="E662" s="3" t="s">
        <v>311</v>
      </c>
      <c r="F662" s="11">
        <v>2870</v>
      </c>
      <c r="G662" s="78">
        <v>2870</v>
      </c>
      <c r="H662" s="60">
        <f t="shared" si="33"/>
        <v>1</v>
      </c>
    </row>
    <row r="663" spans="1:8" ht="18" customHeight="1">
      <c r="A663" s="2"/>
      <c r="B663" s="2"/>
      <c r="C663" s="2"/>
      <c r="D663" s="2">
        <v>4449</v>
      </c>
      <c r="E663" s="3" t="s">
        <v>311</v>
      </c>
      <c r="F663" s="11">
        <v>148</v>
      </c>
      <c r="G663" s="78">
        <v>148</v>
      </c>
      <c r="H663" s="60">
        <f t="shared" si="33"/>
        <v>1</v>
      </c>
    </row>
    <row r="664" spans="1:8" ht="18" customHeight="1">
      <c r="A664" s="2"/>
      <c r="B664" s="2"/>
      <c r="C664" s="2"/>
      <c r="D664" s="2">
        <v>4707</v>
      </c>
      <c r="E664" s="3" t="s">
        <v>314</v>
      </c>
      <c r="F664" s="11">
        <v>200</v>
      </c>
      <c r="G664" s="78">
        <v>200</v>
      </c>
      <c r="H664" s="60">
        <f t="shared" si="33"/>
        <v>1</v>
      </c>
    </row>
    <row r="665" spans="1:8" ht="18" customHeight="1">
      <c r="A665" s="2"/>
      <c r="B665" s="2"/>
      <c r="C665" s="2"/>
      <c r="D665" s="2">
        <v>4709</v>
      </c>
      <c r="E665" s="3" t="s">
        <v>314</v>
      </c>
      <c r="F665" s="11">
        <v>10</v>
      </c>
      <c r="G665" s="78">
        <v>10</v>
      </c>
      <c r="H665" s="60">
        <f t="shared" si="33"/>
        <v>1</v>
      </c>
    </row>
    <row r="666" spans="1:8" ht="18" customHeight="1">
      <c r="A666" s="2"/>
      <c r="B666" s="2"/>
      <c r="C666" s="2"/>
      <c r="D666" s="2">
        <v>4747</v>
      </c>
      <c r="E666" s="3" t="s">
        <v>315</v>
      </c>
      <c r="F666" s="11">
        <v>982</v>
      </c>
      <c r="G666" s="78">
        <v>977</v>
      </c>
      <c r="H666" s="60">
        <f t="shared" si="33"/>
        <v>0.994908350305499</v>
      </c>
    </row>
    <row r="667" spans="1:8" ht="18" customHeight="1">
      <c r="A667" s="2"/>
      <c r="B667" s="2"/>
      <c r="C667" s="2"/>
      <c r="D667" s="2">
        <v>4749</v>
      </c>
      <c r="E667" s="3" t="s">
        <v>315</v>
      </c>
      <c r="F667" s="11">
        <v>102</v>
      </c>
      <c r="G667" s="78">
        <v>102</v>
      </c>
      <c r="H667" s="60">
        <f t="shared" si="33"/>
        <v>1</v>
      </c>
    </row>
    <row r="668" spans="1:8" ht="18" customHeight="1">
      <c r="A668" s="2"/>
      <c r="B668" s="2"/>
      <c r="C668" s="2"/>
      <c r="D668" s="2">
        <v>4757</v>
      </c>
      <c r="E668" s="3" t="s">
        <v>316</v>
      </c>
      <c r="F668" s="11">
        <v>6370</v>
      </c>
      <c r="G668" s="78">
        <v>6369</v>
      </c>
      <c r="H668" s="60">
        <f t="shared" si="33"/>
        <v>0.9998430141287284</v>
      </c>
    </row>
    <row r="669" spans="1:8" ht="18" customHeight="1">
      <c r="A669" s="2"/>
      <c r="B669" s="2"/>
      <c r="C669" s="2"/>
      <c r="D669" s="2">
        <v>4759</v>
      </c>
      <c r="E669" s="3" t="s">
        <v>316</v>
      </c>
      <c r="F669" s="11">
        <v>399</v>
      </c>
      <c r="G669" s="78">
        <v>399</v>
      </c>
      <c r="H669" s="60">
        <f t="shared" si="33"/>
        <v>1</v>
      </c>
    </row>
    <row r="670" spans="1:8" ht="18" customHeight="1">
      <c r="A670" s="2"/>
      <c r="B670" s="2"/>
      <c r="C670" s="2"/>
      <c r="D670" s="2">
        <v>6067</v>
      </c>
      <c r="E670" s="3" t="s">
        <v>318</v>
      </c>
      <c r="F670" s="11">
        <v>17000</v>
      </c>
      <c r="G670" s="78">
        <v>16996</v>
      </c>
      <c r="H670" s="60">
        <f t="shared" si="33"/>
        <v>0.9997647058823529</v>
      </c>
    </row>
    <row r="671" spans="1:8" s="8" customFormat="1" ht="18" customHeight="1">
      <c r="A671" s="29" t="s">
        <v>101</v>
      </c>
      <c r="B671" s="29">
        <v>854</v>
      </c>
      <c r="C671" s="29"/>
      <c r="D671" s="29"/>
      <c r="E671" s="30" t="s">
        <v>74</v>
      </c>
      <c r="F671" s="33">
        <f>F672+F696+F717+F731+F736+F729</f>
        <v>2741672</v>
      </c>
      <c r="G671" s="33">
        <f>G672+G696+G717+G731+G736+G729</f>
        <v>2736218</v>
      </c>
      <c r="H671" s="58">
        <f>G671/F671</f>
        <v>0.9980107029579031</v>
      </c>
    </row>
    <row r="672" spans="1:8" ht="25.5">
      <c r="A672" s="2"/>
      <c r="B672" s="17"/>
      <c r="C672" s="23">
        <v>85403</v>
      </c>
      <c r="D672" s="23"/>
      <c r="E672" s="125" t="s">
        <v>75</v>
      </c>
      <c r="F672" s="126">
        <f>SUM(F673:F695)</f>
        <v>914548</v>
      </c>
      <c r="G672" s="126">
        <f>SUM(G673:G695)</f>
        <v>914547</v>
      </c>
      <c r="H672" s="65">
        <f>G672/F672</f>
        <v>0.9999989065636795</v>
      </c>
    </row>
    <row r="673" spans="1:8" ht="18" customHeight="1">
      <c r="A673" s="2"/>
      <c r="B673" s="2"/>
      <c r="C673" s="2"/>
      <c r="D673" s="2">
        <v>3020</v>
      </c>
      <c r="E673" s="3" t="s">
        <v>293</v>
      </c>
      <c r="F673" s="11">
        <v>600</v>
      </c>
      <c r="G673" s="78">
        <v>600</v>
      </c>
      <c r="H673" s="60">
        <f aca="true" t="shared" si="34" ref="H673:H695">G673/F673</f>
        <v>1</v>
      </c>
    </row>
    <row r="674" spans="1:8" ht="18" customHeight="1">
      <c r="A674" s="2"/>
      <c r="B674" s="2"/>
      <c r="C674" s="2"/>
      <c r="D674" s="2">
        <v>4010</v>
      </c>
      <c r="E674" s="3" t="s">
        <v>295</v>
      </c>
      <c r="F674" s="11">
        <v>522817</v>
      </c>
      <c r="G674" s="78">
        <v>522817</v>
      </c>
      <c r="H674" s="60">
        <f t="shared" si="34"/>
        <v>1</v>
      </c>
    </row>
    <row r="675" spans="1:8" ht="18" customHeight="1">
      <c r="A675" s="2"/>
      <c r="B675" s="2"/>
      <c r="C675" s="2"/>
      <c r="D675" s="2">
        <v>4040</v>
      </c>
      <c r="E675" s="3" t="s">
        <v>294</v>
      </c>
      <c r="F675" s="11">
        <v>38682</v>
      </c>
      <c r="G675" s="78">
        <v>38682</v>
      </c>
      <c r="H675" s="60">
        <f t="shared" si="34"/>
        <v>1</v>
      </c>
    </row>
    <row r="676" spans="1:8" ht="18" customHeight="1">
      <c r="A676" s="2"/>
      <c r="B676" s="2"/>
      <c r="C676" s="2"/>
      <c r="D676" s="2">
        <v>4110</v>
      </c>
      <c r="E676" s="3" t="s">
        <v>296</v>
      </c>
      <c r="F676" s="11">
        <v>83587</v>
      </c>
      <c r="G676" s="78">
        <v>83587</v>
      </c>
      <c r="H676" s="60">
        <f t="shared" si="34"/>
        <v>1</v>
      </c>
    </row>
    <row r="677" spans="1:8" ht="18" customHeight="1">
      <c r="A677" s="2"/>
      <c r="B677" s="2"/>
      <c r="C677" s="2"/>
      <c r="D677" s="2">
        <v>4120</v>
      </c>
      <c r="E677" s="3" t="s">
        <v>297</v>
      </c>
      <c r="F677" s="11">
        <v>9024</v>
      </c>
      <c r="G677" s="78">
        <v>9024</v>
      </c>
      <c r="H677" s="60">
        <f t="shared" si="34"/>
        <v>1</v>
      </c>
    </row>
    <row r="678" spans="1:8" ht="18" customHeight="1">
      <c r="A678" s="2"/>
      <c r="B678" s="2"/>
      <c r="C678" s="2"/>
      <c r="D678" s="2">
        <v>4170</v>
      </c>
      <c r="E678" s="3" t="s">
        <v>298</v>
      </c>
      <c r="F678" s="11">
        <v>350</v>
      </c>
      <c r="G678" s="78">
        <v>350</v>
      </c>
      <c r="H678" s="60">
        <f t="shared" si="34"/>
        <v>1</v>
      </c>
    </row>
    <row r="679" spans="1:8" ht="18" customHeight="1">
      <c r="A679" s="2"/>
      <c r="B679" s="2"/>
      <c r="C679" s="2"/>
      <c r="D679" s="2">
        <v>4210</v>
      </c>
      <c r="E679" s="3" t="s">
        <v>299</v>
      </c>
      <c r="F679" s="11">
        <v>50000</v>
      </c>
      <c r="G679" s="78">
        <v>50000</v>
      </c>
      <c r="H679" s="60">
        <f t="shared" si="34"/>
        <v>1</v>
      </c>
    </row>
    <row r="680" spans="1:8" ht="18" customHeight="1">
      <c r="A680" s="2"/>
      <c r="B680" s="2"/>
      <c r="C680" s="2"/>
      <c r="D680" s="2">
        <v>4260</v>
      </c>
      <c r="E680" s="3" t="s">
        <v>302</v>
      </c>
      <c r="F680" s="11">
        <v>65479</v>
      </c>
      <c r="G680" s="78">
        <v>65479</v>
      </c>
      <c r="H680" s="60">
        <f t="shared" si="34"/>
        <v>1</v>
      </c>
    </row>
    <row r="681" spans="1:8" ht="18" customHeight="1">
      <c r="A681" s="2"/>
      <c r="B681" s="2"/>
      <c r="C681" s="2"/>
      <c r="D681" s="2">
        <v>4270</v>
      </c>
      <c r="E681" s="3" t="s">
        <v>303</v>
      </c>
      <c r="F681" s="11">
        <v>56564</v>
      </c>
      <c r="G681" s="78">
        <v>56564</v>
      </c>
      <c r="H681" s="60">
        <f t="shared" si="34"/>
        <v>1</v>
      </c>
    </row>
    <row r="682" spans="1:8" ht="18" customHeight="1">
      <c r="A682" s="2"/>
      <c r="B682" s="2"/>
      <c r="C682" s="2"/>
      <c r="D682" s="2">
        <v>4280</v>
      </c>
      <c r="E682" s="3" t="s">
        <v>304</v>
      </c>
      <c r="F682" s="11">
        <v>620</v>
      </c>
      <c r="G682" s="78">
        <v>620</v>
      </c>
      <c r="H682" s="60">
        <f t="shared" si="34"/>
        <v>1</v>
      </c>
    </row>
    <row r="683" spans="1:8" ht="18" customHeight="1">
      <c r="A683" s="2"/>
      <c r="B683" s="2"/>
      <c r="C683" s="2"/>
      <c r="D683" s="2">
        <v>4300</v>
      </c>
      <c r="E683" s="3" t="s">
        <v>290</v>
      </c>
      <c r="F683" s="11">
        <v>26227</v>
      </c>
      <c r="G683" s="78">
        <v>26227</v>
      </c>
      <c r="H683" s="60">
        <f t="shared" si="34"/>
        <v>1</v>
      </c>
    </row>
    <row r="684" spans="1:8" ht="18" customHeight="1">
      <c r="A684" s="2"/>
      <c r="B684" s="2"/>
      <c r="C684" s="2"/>
      <c r="D684" s="2">
        <v>4350</v>
      </c>
      <c r="E684" s="3" t="s">
        <v>305</v>
      </c>
      <c r="F684" s="11">
        <v>1303</v>
      </c>
      <c r="G684" s="78">
        <v>1303</v>
      </c>
      <c r="H684" s="60">
        <f t="shared" si="34"/>
        <v>1</v>
      </c>
    </row>
    <row r="685" spans="1:8" ht="18" customHeight="1">
      <c r="A685" s="2"/>
      <c r="B685" s="2"/>
      <c r="C685" s="2"/>
      <c r="D685" s="2">
        <v>4360</v>
      </c>
      <c r="E685" s="3" t="s">
        <v>306</v>
      </c>
      <c r="F685" s="11">
        <v>1400</v>
      </c>
      <c r="G685" s="78">
        <v>1400</v>
      </c>
      <c r="H685" s="60">
        <f t="shared" si="34"/>
        <v>1</v>
      </c>
    </row>
    <row r="686" spans="1:8" ht="18" customHeight="1">
      <c r="A686" s="2"/>
      <c r="B686" s="2"/>
      <c r="C686" s="2"/>
      <c r="D686" s="2">
        <v>4370</v>
      </c>
      <c r="E686" s="3" t="s">
        <v>307</v>
      </c>
      <c r="F686" s="11">
        <v>1600</v>
      </c>
      <c r="G686" s="78">
        <v>1600</v>
      </c>
      <c r="H686" s="60">
        <f t="shared" si="34"/>
        <v>1</v>
      </c>
    </row>
    <row r="687" spans="1:8" ht="18" customHeight="1">
      <c r="A687" s="2"/>
      <c r="B687" s="2"/>
      <c r="C687" s="2"/>
      <c r="D687" s="2">
        <v>4400</v>
      </c>
      <c r="E687" s="3" t="s">
        <v>308</v>
      </c>
      <c r="F687" s="11">
        <v>2000</v>
      </c>
      <c r="G687" s="78">
        <v>2000</v>
      </c>
      <c r="H687" s="60">
        <f t="shared" si="34"/>
        <v>1</v>
      </c>
    </row>
    <row r="688" spans="1:8" ht="18" customHeight="1">
      <c r="A688" s="2"/>
      <c r="B688" s="2"/>
      <c r="C688" s="2"/>
      <c r="D688" s="2">
        <v>4410</v>
      </c>
      <c r="E688" s="3" t="s">
        <v>309</v>
      </c>
      <c r="F688" s="11">
        <v>2100</v>
      </c>
      <c r="G688" s="78">
        <v>2100</v>
      </c>
      <c r="H688" s="60">
        <f t="shared" si="34"/>
        <v>1</v>
      </c>
    </row>
    <row r="689" spans="1:8" ht="18" customHeight="1">
      <c r="A689" s="2"/>
      <c r="B689" s="2"/>
      <c r="C689" s="2"/>
      <c r="D689" s="2">
        <v>4430</v>
      </c>
      <c r="E689" s="3" t="s">
        <v>310</v>
      </c>
      <c r="F689" s="11">
        <v>9000</v>
      </c>
      <c r="G689" s="78">
        <v>9000</v>
      </c>
      <c r="H689" s="60">
        <f t="shared" si="34"/>
        <v>1</v>
      </c>
    </row>
    <row r="690" spans="1:8" ht="18" customHeight="1">
      <c r="A690" s="2"/>
      <c r="B690" s="2"/>
      <c r="C690" s="2"/>
      <c r="D690" s="2">
        <v>4440</v>
      </c>
      <c r="E690" s="3" t="s">
        <v>311</v>
      </c>
      <c r="F690" s="11">
        <v>24050</v>
      </c>
      <c r="G690" s="78">
        <v>24050</v>
      </c>
      <c r="H690" s="60">
        <f t="shared" si="34"/>
        <v>1</v>
      </c>
    </row>
    <row r="691" spans="1:8" ht="18" customHeight="1">
      <c r="A691" s="2"/>
      <c r="B691" s="2"/>
      <c r="C691" s="2"/>
      <c r="D691" s="2">
        <v>4700</v>
      </c>
      <c r="E691" s="3" t="s">
        <v>314</v>
      </c>
      <c r="F691" s="11">
        <v>2360</v>
      </c>
      <c r="G691" s="78">
        <v>2360</v>
      </c>
      <c r="H691" s="60">
        <f t="shared" si="34"/>
        <v>1</v>
      </c>
    </row>
    <row r="692" spans="1:8" ht="18" customHeight="1">
      <c r="A692" s="2"/>
      <c r="B692" s="2"/>
      <c r="C692" s="2"/>
      <c r="D692" s="2">
        <v>4740</v>
      </c>
      <c r="E692" s="3" t="s">
        <v>315</v>
      </c>
      <c r="F692" s="11">
        <v>500</v>
      </c>
      <c r="G692" s="78">
        <v>500</v>
      </c>
      <c r="H692" s="60">
        <f t="shared" si="34"/>
        <v>1</v>
      </c>
    </row>
    <row r="693" spans="1:8" ht="18" customHeight="1">
      <c r="A693" s="2"/>
      <c r="B693" s="2"/>
      <c r="C693" s="2"/>
      <c r="D693" s="2">
        <v>4750</v>
      </c>
      <c r="E693" s="3" t="s">
        <v>316</v>
      </c>
      <c r="F693" s="11">
        <v>4000</v>
      </c>
      <c r="G693" s="78">
        <v>4000</v>
      </c>
      <c r="H693" s="60">
        <f t="shared" si="34"/>
        <v>1</v>
      </c>
    </row>
    <row r="694" spans="1:8" ht="18" customHeight="1">
      <c r="A694" s="2"/>
      <c r="B694" s="2"/>
      <c r="C694" s="2"/>
      <c r="D694" s="2">
        <v>4780</v>
      </c>
      <c r="E694" s="3" t="s">
        <v>401</v>
      </c>
      <c r="F694" s="11">
        <v>5138</v>
      </c>
      <c r="G694" s="78">
        <v>5138</v>
      </c>
      <c r="H694" s="60">
        <f t="shared" si="34"/>
        <v>1</v>
      </c>
    </row>
    <row r="695" spans="1:8" ht="18" customHeight="1">
      <c r="A695" s="2"/>
      <c r="B695" s="2"/>
      <c r="C695" s="2"/>
      <c r="D695" s="2">
        <v>8550</v>
      </c>
      <c r="E695" s="3" t="s">
        <v>366</v>
      </c>
      <c r="F695" s="11">
        <v>7147</v>
      </c>
      <c r="G695" s="78">
        <v>7146</v>
      </c>
      <c r="H695" s="60">
        <f t="shared" si="34"/>
        <v>0.9998600811529313</v>
      </c>
    </row>
    <row r="696" spans="1:8" ht="38.25">
      <c r="A696" s="2"/>
      <c r="B696" s="2"/>
      <c r="C696" s="23">
        <v>85406</v>
      </c>
      <c r="D696" s="23"/>
      <c r="E696" s="9" t="s">
        <v>115</v>
      </c>
      <c r="F696" s="126">
        <f>SUM(F697:F716)</f>
        <v>1314907</v>
      </c>
      <c r="G696" s="126">
        <f>SUM(G697:G716)</f>
        <v>1314254</v>
      </c>
      <c r="H696" s="65">
        <f>G696/F696</f>
        <v>0.9995033869315473</v>
      </c>
    </row>
    <row r="697" spans="1:8" ht="18" customHeight="1">
      <c r="A697" s="2"/>
      <c r="B697" s="2"/>
      <c r="C697" s="17"/>
      <c r="D697" s="2">
        <v>3020</v>
      </c>
      <c r="E697" s="3" t="s">
        <v>293</v>
      </c>
      <c r="F697" s="11">
        <v>2056</v>
      </c>
      <c r="G697" s="78">
        <v>2056</v>
      </c>
      <c r="H697" s="60">
        <f aca="true" t="shared" si="35" ref="H697:H716">G697/F697</f>
        <v>1</v>
      </c>
    </row>
    <row r="698" spans="1:8" ht="18" customHeight="1">
      <c r="A698" s="2"/>
      <c r="B698" s="2"/>
      <c r="C698" s="17"/>
      <c r="D698" s="2">
        <v>4010</v>
      </c>
      <c r="E698" s="3" t="s">
        <v>295</v>
      </c>
      <c r="F698" s="11">
        <v>871863</v>
      </c>
      <c r="G698" s="78">
        <v>871519</v>
      </c>
      <c r="H698" s="60">
        <f t="shared" si="35"/>
        <v>0.9996054425982064</v>
      </c>
    </row>
    <row r="699" spans="1:8" ht="18" customHeight="1">
      <c r="A699" s="2"/>
      <c r="B699" s="2"/>
      <c r="C699" s="17"/>
      <c r="D699" s="2">
        <v>4040</v>
      </c>
      <c r="E699" s="3" t="s">
        <v>294</v>
      </c>
      <c r="F699" s="11">
        <v>58557</v>
      </c>
      <c r="G699" s="78">
        <v>58557</v>
      </c>
      <c r="H699" s="60">
        <f t="shared" si="35"/>
        <v>1</v>
      </c>
    </row>
    <row r="700" spans="1:8" ht="18" customHeight="1">
      <c r="A700" s="2"/>
      <c r="B700" s="2"/>
      <c r="C700" s="17"/>
      <c r="D700" s="2">
        <v>4110</v>
      </c>
      <c r="E700" s="3" t="s">
        <v>296</v>
      </c>
      <c r="F700" s="11">
        <v>135520</v>
      </c>
      <c r="G700" s="78">
        <v>135332</v>
      </c>
      <c r="H700" s="60">
        <f t="shared" si="35"/>
        <v>0.9986127508854782</v>
      </c>
    </row>
    <row r="701" spans="1:8" ht="18" customHeight="1">
      <c r="A701" s="2"/>
      <c r="B701" s="2"/>
      <c r="C701" s="17"/>
      <c r="D701" s="2">
        <v>4120</v>
      </c>
      <c r="E701" s="3" t="s">
        <v>297</v>
      </c>
      <c r="F701" s="11">
        <v>22537</v>
      </c>
      <c r="G701" s="78">
        <v>22439</v>
      </c>
      <c r="H701" s="60">
        <f t="shared" si="35"/>
        <v>0.9956515951546346</v>
      </c>
    </row>
    <row r="702" spans="1:8" ht="18" customHeight="1">
      <c r="A702" s="2"/>
      <c r="B702" s="2"/>
      <c r="C702" s="17"/>
      <c r="D702" s="2">
        <v>4170</v>
      </c>
      <c r="E702" s="3" t="s">
        <v>298</v>
      </c>
      <c r="F702" s="11">
        <v>13540</v>
      </c>
      <c r="G702" s="78">
        <v>13540</v>
      </c>
      <c r="H702" s="60">
        <f t="shared" si="35"/>
        <v>1</v>
      </c>
    </row>
    <row r="703" spans="1:8" ht="18" customHeight="1">
      <c r="A703" s="2"/>
      <c r="B703" s="2"/>
      <c r="C703" s="17"/>
      <c r="D703" s="2">
        <v>4210</v>
      </c>
      <c r="E703" s="3" t="s">
        <v>299</v>
      </c>
      <c r="F703" s="11">
        <v>71527</v>
      </c>
      <c r="G703" s="78">
        <v>71527</v>
      </c>
      <c r="H703" s="60">
        <f t="shared" si="35"/>
        <v>1</v>
      </c>
    </row>
    <row r="704" spans="1:8" ht="18" customHeight="1">
      <c r="A704" s="2"/>
      <c r="B704" s="2"/>
      <c r="C704" s="17"/>
      <c r="D704" s="2">
        <v>4240</v>
      </c>
      <c r="E704" s="3" t="s">
        <v>333</v>
      </c>
      <c r="F704" s="11">
        <v>32500</v>
      </c>
      <c r="G704" s="78">
        <v>32499</v>
      </c>
      <c r="H704" s="60">
        <f t="shared" si="35"/>
        <v>0.9999692307692307</v>
      </c>
    </row>
    <row r="705" spans="1:8" ht="18" customHeight="1">
      <c r="A705" s="2"/>
      <c r="B705" s="2"/>
      <c r="C705" s="17"/>
      <c r="D705" s="2">
        <v>4260</v>
      </c>
      <c r="E705" s="3" t="s">
        <v>302</v>
      </c>
      <c r="F705" s="11">
        <v>19225</v>
      </c>
      <c r="G705" s="78">
        <v>19224</v>
      </c>
      <c r="H705" s="60">
        <f t="shared" si="35"/>
        <v>0.9999479843953186</v>
      </c>
    </row>
    <row r="706" spans="1:8" ht="18" customHeight="1">
      <c r="A706" s="2"/>
      <c r="B706" s="2"/>
      <c r="C706" s="17"/>
      <c r="D706" s="2">
        <v>4280</v>
      </c>
      <c r="E706" s="3" t="s">
        <v>304</v>
      </c>
      <c r="F706" s="11">
        <v>600</v>
      </c>
      <c r="G706" s="78">
        <v>600</v>
      </c>
      <c r="H706" s="60">
        <f t="shared" si="35"/>
        <v>1</v>
      </c>
    </row>
    <row r="707" spans="1:8" ht="18" customHeight="1">
      <c r="A707" s="2"/>
      <c r="B707" s="2"/>
      <c r="C707" s="17"/>
      <c r="D707" s="2">
        <v>4300</v>
      </c>
      <c r="E707" s="3" t="s">
        <v>290</v>
      </c>
      <c r="F707" s="11">
        <v>13260</v>
      </c>
      <c r="G707" s="78">
        <v>13260</v>
      </c>
      <c r="H707" s="60">
        <f t="shared" si="35"/>
        <v>1</v>
      </c>
    </row>
    <row r="708" spans="1:8" ht="18" customHeight="1">
      <c r="A708" s="2"/>
      <c r="B708" s="2"/>
      <c r="C708" s="17"/>
      <c r="D708" s="2">
        <v>4350</v>
      </c>
      <c r="E708" s="3" t="s">
        <v>305</v>
      </c>
      <c r="F708" s="11">
        <v>1860</v>
      </c>
      <c r="G708" s="78">
        <v>1860</v>
      </c>
      <c r="H708" s="60">
        <f t="shared" si="35"/>
        <v>1</v>
      </c>
    </row>
    <row r="709" spans="1:8" ht="18" customHeight="1">
      <c r="A709" s="2"/>
      <c r="B709" s="2"/>
      <c r="C709" s="17"/>
      <c r="D709" s="2">
        <v>4360</v>
      </c>
      <c r="E709" s="3" t="s">
        <v>306</v>
      </c>
      <c r="F709" s="11">
        <v>3000</v>
      </c>
      <c r="G709" s="78">
        <v>2986</v>
      </c>
      <c r="H709" s="60">
        <f t="shared" si="35"/>
        <v>0.9953333333333333</v>
      </c>
    </row>
    <row r="710" spans="1:8" ht="18" customHeight="1">
      <c r="A710" s="2"/>
      <c r="B710" s="2"/>
      <c r="C710" s="17"/>
      <c r="D710" s="2">
        <v>4370</v>
      </c>
      <c r="E710" s="3" t="s">
        <v>307</v>
      </c>
      <c r="F710" s="11">
        <v>3800</v>
      </c>
      <c r="G710" s="78">
        <v>3799</v>
      </c>
      <c r="H710" s="60">
        <f t="shared" si="35"/>
        <v>0.9997368421052631</v>
      </c>
    </row>
    <row r="711" spans="1:8" ht="18" customHeight="1">
      <c r="A711" s="2"/>
      <c r="B711" s="2"/>
      <c r="C711" s="17"/>
      <c r="D711" s="2">
        <v>4410</v>
      </c>
      <c r="E711" s="3" t="s">
        <v>309</v>
      </c>
      <c r="F711" s="11">
        <v>2648</v>
      </c>
      <c r="G711" s="78">
        <v>2647</v>
      </c>
      <c r="H711" s="60">
        <f t="shared" si="35"/>
        <v>0.9996223564954683</v>
      </c>
    </row>
    <row r="712" spans="1:8" ht="18" customHeight="1">
      <c r="A712" s="2"/>
      <c r="B712" s="2"/>
      <c r="C712" s="17"/>
      <c r="D712" s="2">
        <v>4430</v>
      </c>
      <c r="E712" s="3" t="s">
        <v>310</v>
      </c>
      <c r="F712" s="11">
        <v>648</v>
      </c>
      <c r="G712" s="78">
        <v>648</v>
      </c>
      <c r="H712" s="60">
        <f t="shared" si="35"/>
        <v>1</v>
      </c>
    </row>
    <row r="713" spans="1:8" ht="18" customHeight="1">
      <c r="A713" s="2"/>
      <c r="B713" s="2"/>
      <c r="C713" s="17"/>
      <c r="D713" s="2">
        <v>4440</v>
      </c>
      <c r="E713" s="3" t="s">
        <v>311</v>
      </c>
      <c r="F713" s="11">
        <v>50181</v>
      </c>
      <c r="G713" s="78">
        <v>50181</v>
      </c>
      <c r="H713" s="60">
        <f t="shared" si="35"/>
        <v>1</v>
      </c>
    </row>
    <row r="714" spans="1:8" ht="18" customHeight="1">
      <c r="A714" s="2"/>
      <c r="B714" s="2"/>
      <c r="C714" s="17"/>
      <c r="D714" s="2">
        <v>4700</v>
      </c>
      <c r="E714" s="3" t="s">
        <v>314</v>
      </c>
      <c r="F714" s="11">
        <v>3485</v>
      </c>
      <c r="G714" s="78">
        <v>3484</v>
      </c>
      <c r="H714" s="60">
        <f t="shared" si="35"/>
        <v>0.999713055954089</v>
      </c>
    </row>
    <row r="715" spans="1:8" ht="18" customHeight="1">
      <c r="A715" s="2"/>
      <c r="B715" s="2"/>
      <c r="C715" s="17"/>
      <c r="D715" s="2">
        <v>4740</v>
      </c>
      <c r="E715" s="3" t="s">
        <v>315</v>
      </c>
      <c r="F715" s="11">
        <v>3600</v>
      </c>
      <c r="G715" s="78">
        <v>3600</v>
      </c>
      <c r="H715" s="60">
        <f t="shared" si="35"/>
        <v>1</v>
      </c>
    </row>
    <row r="716" spans="1:8" ht="18" customHeight="1">
      <c r="A716" s="2"/>
      <c r="B716" s="2"/>
      <c r="C716" s="17"/>
      <c r="D716" s="2">
        <v>4750</v>
      </c>
      <c r="E716" s="3" t="s">
        <v>316</v>
      </c>
      <c r="F716" s="11">
        <v>4500</v>
      </c>
      <c r="G716" s="78">
        <v>4496</v>
      </c>
      <c r="H716" s="60">
        <f t="shared" si="35"/>
        <v>0.9991111111111111</v>
      </c>
    </row>
    <row r="717" spans="1:8" ht="18" customHeight="1">
      <c r="A717" s="2"/>
      <c r="B717" s="14"/>
      <c r="C717" s="14">
        <v>85410</v>
      </c>
      <c r="D717" s="14"/>
      <c r="E717" s="9" t="s">
        <v>76</v>
      </c>
      <c r="F717" s="86">
        <f>SUM(F718:F728)</f>
        <v>457376</v>
      </c>
      <c r="G717" s="86">
        <f>SUM(G718:G728)</f>
        <v>457376</v>
      </c>
      <c r="H717" s="63">
        <f>G717/F717</f>
        <v>1</v>
      </c>
    </row>
    <row r="718" spans="1:8" ht="18" customHeight="1">
      <c r="A718" s="2"/>
      <c r="B718" s="2"/>
      <c r="C718" s="2"/>
      <c r="D718" s="2">
        <v>3020</v>
      </c>
      <c r="E718" s="3" t="s">
        <v>293</v>
      </c>
      <c r="F718" s="11">
        <v>7395</v>
      </c>
      <c r="G718" s="78">
        <v>7395</v>
      </c>
      <c r="H718" s="60">
        <f aca="true" t="shared" si="36" ref="H718:H728">G718/F718</f>
        <v>1</v>
      </c>
    </row>
    <row r="719" spans="1:8" ht="18" customHeight="1">
      <c r="A719" s="2"/>
      <c r="B719" s="2"/>
      <c r="C719" s="2"/>
      <c r="D719" s="2">
        <v>4010</v>
      </c>
      <c r="E719" s="3" t="s">
        <v>295</v>
      </c>
      <c r="F719" s="11">
        <v>276639</v>
      </c>
      <c r="G719" s="78">
        <v>276639</v>
      </c>
      <c r="H719" s="60">
        <f t="shared" si="36"/>
        <v>1</v>
      </c>
    </row>
    <row r="720" spans="1:8" ht="18" customHeight="1">
      <c r="A720" s="2"/>
      <c r="B720" s="2"/>
      <c r="C720" s="2"/>
      <c r="D720" s="2">
        <v>4040</v>
      </c>
      <c r="E720" s="3" t="s">
        <v>294</v>
      </c>
      <c r="F720" s="11">
        <v>20947</v>
      </c>
      <c r="G720" s="78">
        <v>20947</v>
      </c>
      <c r="H720" s="60">
        <f t="shared" si="36"/>
        <v>1</v>
      </c>
    </row>
    <row r="721" spans="1:8" ht="18" customHeight="1">
      <c r="A721" s="2"/>
      <c r="B721" s="2"/>
      <c r="C721" s="2"/>
      <c r="D721" s="2">
        <v>4110</v>
      </c>
      <c r="E721" s="3" t="s">
        <v>296</v>
      </c>
      <c r="F721" s="11">
        <v>45920</v>
      </c>
      <c r="G721" s="78">
        <v>45920</v>
      </c>
      <c r="H721" s="60">
        <f t="shared" si="36"/>
        <v>1</v>
      </c>
    </row>
    <row r="722" spans="1:8" ht="18" customHeight="1">
      <c r="A722" s="2"/>
      <c r="B722" s="2"/>
      <c r="C722" s="2"/>
      <c r="D722" s="2">
        <v>4120</v>
      </c>
      <c r="E722" s="3" t="s">
        <v>297</v>
      </c>
      <c r="F722" s="11">
        <v>7363</v>
      </c>
      <c r="G722" s="78">
        <v>7363</v>
      </c>
      <c r="H722" s="60">
        <f t="shared" si="36"/>
        <v>1</v>
      </c>
    </row>
    <row r="723" spans="1:8" ht="18" customHeight="1">
      <c r="A723" s="2"/>
      <c r="B723" s="2"/>
      <c r="C723" s="2"/>
      <c r="D723" s="2">
        <v>4210</v>
      </c>
      <c r="E723" s="3" t="s">
        <v>299</v>
      </c>
      <c r="F723" s="11">
        <v>29389</v>
      </c>
      <c r="G723" s="78">
        <v>29389</v>
      </c>
      <c r="H723" s="60">
        <f t="shared" si="36"/>
        <v>1</v>
      </c>
    </row>
    <row r="724" spans="1:8" ht="18" customHeight="1">
      <c r="A724" s="2"/>
      <c r="B724" s="2"/>
      <c r="C724" s="2"/>
      <c r="D724" s="2">
        <v>4260</v>
      </c>
      <c r="E724" s="3" t="s">
        <v>302</v>
      </c>
      <c r="F724" s="11">
        <v>18719</v>
      </c>
      <c r="G724" s="78">
        <v>18719</v>
      </c>
      <c r="H724" s="60">
        <f t="shared" si="36"/>
        <v>1</v>
      </c>
    </row>
    <row r="725" spans="1:8" ht="18" customHeight="1">
      <c r="A725" s="2"/>
      <c r="B725" s="2"/>
      <c r="C725" s="2"/>
      <c r="D725" s="2">
        <v>4270</v>
      </c>
      <c r="E725" s="3" t="s">
        <v>303</v>
      </c>
      <c r="F725" s="11">
        <v>10203</v>
      </c>
      <c r="G725" s="78">
        <v>10203</v>
      </c>
      <c r="H725" s="60">
        <f t="shared" si="36"/>
        <v>1</v>
      </c>
    </row>
    <row r="726" spans="1:8" ht="18" customHeight="1">
      <c r="A726" s="2"/>
      <c r="B726" s="2"/>
      <c r="C726" s="2"/>
      <c r="D726" s="2">
        <v>4300</v>
      </c>
      <c r="E726" s="3" t="s">
        <v>290</v>
      </c>
      <c r="F726" s="11">
        <v>20278</v>
      </c>
      <c r="G726" s="78">
        <v>20278</v>
      </c>
      <c r="H726" s="60">
        <f t="shared" si="36"/>
        <v>1</v>
      </c>
    </row>
    <row r="727" spans="1:8" ht="18" customHeight="1">
      <c r="A727" s="2"/>
      <c r="B727" s="2"/>
      <c r="C727" s="2"/>
      <c r="D727" s="2">
        <v>4370</v>
      </c>
      <c r="E727" s="3" t="s">
        <v>307</v>
      </c>
      <c r="F727" s="11">
        <v>1282</v>
      </c>
      <c r="G727" s="78">
        <v>1282</v>
      </c>
      <c r="H727" s="60">
        <f t="shared" si="36"/>
        <v>1</v>
      </c>
    </row>
    <row r="728" spans="1:8" ht="18" customHeight="1">
      <c r="A728" s="2"/>
      <c r="B728" s="2"/>
      <c r="C728" s="2"/>
      <c r="D728" s="2">
        <v>4440</v>
      </c>
      <c r="E728" s="3" t="s">
        <v>311</v>
      </c>
      <c r="F728" s="11">
        <v>19241</v>
      </c>
      <c r="G728" s="78">
        <v>19241</v>
      </c>
      <c r="H728" s="60">
        <f t="shared" si="36"/>
        <v>1</v>
      </c>
    </row>
    <row r="729" spans="1:8" ht="18" customHeight="1">
      <c r="A729" s="2"/>
      <c r="B729" s="2"/>
      <c r="C729" s="14">
        <v>85415</v>
      </c>
      <c r="D729" s="14"/>
      <c r="E729" s="9" t="s">
        <v>368</v>
      </c>
      <c r="F729" s="10">
        <f>F730</f>
        <v>13200</v>
      </c>
      <c r="G729" s="10">
        <f>G730</f>
        <v>8400</v>
      </c>
      <c r="H729" s="63">
        <f aca="true" t="shared" si="37" ref="H729:H778">G729/F729</f>
        <v>0.6363636363636364</v>
      </c>
    </row>
    <row r="730" spans="1:8" ht="18" customHeight="1">
      <c r="A730" s="2"/>
      <c r="B730" s="2"/>
      <c r="C730" s="2"/>
      <c r="D730" s="2">
        <v>3240</v>
      </c>
      <c r="E730" s="3" t="s">
        <v>367</v>
      </c>
      <c r="F730" s="11">
        <v>13200</v>
      </c>
      <c r="G730" s="78">
        <v>8400</v>
      </c>
      <c r="H730" s="60">
        <f t="shared" si="37"/>
        <v>0.6363636363636364</v>
      </c>
    </row>
    <row r="731" spans="1:8" ht="25.5">
      <c r="A731" s="2"/>
      <c r="B731" s="2"/>
      <c r="C731" s="23">
        <v>85446</v>
      </c>
      <c r="D731" s="23"/>
      <c r="E731" s="125" t="s">
        <v>112</v>
      </c>
      <c r="F731" s="126">
        <f>SUM(F732:F735)</f>
        <v>12335</v>
      </c>
      <c r="G731" s="126">
        <f>SUM(G732:G735)</f>
        <v>12335</v>
      </c>
      <c r="H731" s="65">
        <f t="shared" si="37"/>
        <v>1</v>
      </c>
    </row>
    <row r="732" spans="1:8" ht="18" customHeight="1">
      <c r="A732" s="2"/>
      <c r="B732" s="2"/>
      <c r="C732" s="2"/>
      <c r="D732" s="2">
        <v>4210</v>
      </c>
      <c r="E732" s="3" t="s">
        <v>299</v>
      </c>
      <c r="F732" s="11">
        <v>1116</v>
      </c>
      <c r="G732" s="78">
        <v>1116</v>
      </c>
      <c r="H732" s="60">
        <f t="shared" si="37"/>
        <v>1</v>
      </c>
    </row>
    <row r="733" spans="1:8" ht="18" customHeight="1">
      <c r="A733" s="2"/>
      <c r="B733" s="2"/>
      <c r="C733" s="2"/>
      <c r="D733" s="2">
        <v>4300</v>
      </c>
      <c r="E733" s="3" t="s">
        <v>290</v>
      </c>
      <c r="F733" s="11">
        <v>7118</v>
      </c>
      <c r="G733" s="78">
        <v>7118</v>
      </c>
      <c r="H733" s="60">
        <f t="shared" si="37"/>
        <v>1</v>
      </c>
    </row>
    <row r="734" spans="1:8" ht="18" customHeight="1">
      <c r="A734" s="2"/>
      <c r="B734" s="2"/>
      <c r="C734" s="2"/>
      <c r="D734" s="2">
        <v>4410</v>
      </c>
      <c r="E734" s="3" t="s">
        <v>309</v>
      </c>
      <c r="F734" s="11">
        <v>1101</v>
      </c>
      <c r="G734" s="78">
        <v>1101</v>
      </c>
      <c r="H734" s="60">
        <f t="shared" si="37"/>
        <v>1</v>
      </c>
    </row>
    <row r="735" spans="1:8" ht="18" customHeight="1">
      <c r="A735" s="2"/>
      <c r="B735" s="2"/>
      <c r="C735" s="2"/>
      <c r="D735" s="2">
        <v>4700</v>
      </c>
      <c r="E735" s="3" t="s">
        <v>314</v>
      </c>
      <c r="F735" s="11">
        <v>3000</v>
      </c>
      <c r="G735" s="78">
        <v>3000</v>
      </c>
      <c r="H735" s="60">
        <f t="shared" si="37"/>
        <v>1</v>
      </c>
    </row>
    <row r="736" spans="1:8" ht="18" customHeight="1">
      <c r="A736" s="2"/>
      <c r="B736" s="2"/>
      <c r="C736" s="14">
        <v>85495</v>
      </c>
      <c r="D736" s="14"/>
      <c r="E736" s="9" t="s">
        <v>58</v>
      </c>
      <c r="F736" s="86">
        <f>F737</f>
        <v>29306</v>
      </c>
      <c r="G736" s="128">
        <f>G737</f>
        <v>29306</v>
      </c>
      <c r="H736" s="63">
        <f t="shared" si="37"/>
        <v>1</v>
      </c>
    </row>
    <row r="737" spans="1:8" ht="18" customHeight="1">
      <c r="A737" s="15"/>
      <c r="B737" s="15"/>
      <c r="C737" s="15"/>
      <c r="D737" s="15">
        <v>4440</v>
      </c>
      <c r="E737" s="6" t="s">
        <v>311</v>
      </c>
      <c r="F737" s="12">
        <v>29306</v>
      </c>
      <c r="G737" s="127">
        <v>29306</v>
      </c>
      <c r="H737" s="61">
        <f t="shared" si="37"/>
        <v>1</v>
      </c>
    </row>
    <row r="738" spans="1:8" ht="25.5">
      <c r="A738" s="14" t="s">
        <v>158</v>
      </c>
      <c r="B738" s="14">
        <v>900</v>
      </c>
      <c r="C738" s="2"/>
      <c r="D738" s="2"/>
      <c r="E738" s="9" t="s">
        <v>357</v>
      </c>
      <c r="F738" s="10">
        <f>F739+F747</f>
        <v>492189</v>
      </c>
      <c r="G738" s="10">
        <f>G739+G747</f>
        <v>323798</v>
      </c>
      <c r="H738" s="63">
        <f t="shared" si="37"/>
        <v>0.6578732966401118</v>
      </c>
    </row>
    <row r="739" spans="1:8" ht="38.25">
      <c r="A739" s="2"/>
      <c r="B739" s="2"/>
      <c r="C739" s="14">
        <v>90019</v>
      </c>
      <c r="D739" s="2"/>
      <c r="E739" s="9" t="s">
        <v>369</v>
      </c>
      <c r="F739" s="10">
        <f>SUM(F740:F746)</f>
        <v>482189</v>
      </c>
      <c r="G739" s="10">
        <f>SUM(G740:G746)</f>
        <v>313798</v>
      </c>
      <c r="H739" s="63">
        <f t="shared" si="37"/>
        <v>0.6507780144300264</v>
      </c>
    </row>
    <row r="740" spans="1:8" ht="18" customHeight="1">
      <c r="A740" s="2"/>
      <c r="B740" s="2"/>
      <c r="C740" s="2"/>
      <c r="D740" s="2">
        <v>4210</v>
      </c>
      <c r="E740" s="3" t="s">
        <v>299</v>
      </c>
      <c r="F740" s="11">
        <v>5245</v>
      </c>
      <c r="G740" s="32">
        <v>2276</v>
      </c>
      <c r="H740" s="60">
        <f t="shared" si="37"/>
        <v>0.43393708293612965</v>
      </c>
    </row>
    <row r="741" spans="1:8" ht="18" customHeight="1">
      <c r="A741" s="2"/>
      <c r="B741" s="2"/>
      <c r="C741" s="2"/>
      <c r="D741" s="2">
        <v>4230</v>
      </c>
      <c r="E741" s="3" t="s">
        <v>301</v>
      </c>
      <c r="F741" s="11">
        <v>4000</v>
      </c>
      <c r="G741" s="32">
        <v>0</v>
      </c>
      <c r="H741" s="60">
        <f t="shared" si="37"/>
        <v>0</v>
      </c>
    </row>
    <row r="742" spans="1:8" ht="18" customHeight="1">
      <c r="A742" s="2"/>
      <c r="B742" s="2"/>
      <c r="C742" s="2"/>
      <c r="D742" s="2">
        <v>4240</v>
      </c>
      <c r="E742" s="3" t="s">
        <v>333</v>
      </c>
      <c r="F742" s="11">
        <v>1750</v>
      </c>
      <c r="G742" s="32">
        <v>285</v>
      </c>
      <c r="H742" s="60">
        <f t="shared" si="37"/>
        <v>0.16285714285714287</v>
      </c>
    </row>
    <row r="743" spans="1:8" ht="18" customHeight="1">
      <c r="A743" s="2"/>
      <c r="B743" s="2"/>
      <c r="C743" s="2"/>
      <c r="D743" s="2">
        <v>4300</v>
      </c>
      <c r="E743" s="3" t="s">
        <v>290</v>
      </c>
      <c r="F743" s="11">
        <v>69194</v>
      </c>
      <c r="G743" s="32">
        <v>32622</v>
      </c>
      <c r="H743" s="60">
        <f t="shared" si="37"/>
        <v>0.4714570627511056</v>
      </c>
    </row>
    <row r="744" spans="1:8" ht="18" customHeight="1">
      <c r="A744" s="2"/>
      <c r="B744" s="2"/>
      <c r="C744" s="2"/>
      <c r="D744" s="2">
        <v>4700</v>
      </c>
      <c r="E744" s="3" t="s">
        <v>314</v>
      </c>
      <c r="F744" s="11">
        <v>2000</v>
      </c>
      <c r="G744" s="32">
        <v>770</v>
      </c>
      <c r="H744" s="60">
        <f t="shared" si="37"/>
        <v>0.385</v>
      </c>
    </row>
    <row r="745" spans="1:8" ht="18" customHeight="1">
      <c r="A745" s="2"/>
      <c r="B745" s="2"/>
      <c r="C745" s="2"/>
      <c r="D745" s="2">
        <v>6050</v>
      </c>
      <c r="E745" s="3" t="s">
        <v>317</v>
      </c>
      <c r="F745" s="11">
        <v>50000</v>
      </c>
      <c r="G745" s="32">
        <v>46053</v>
      </c>
      <c r="H745" s="60">
        <f t="shared" si="37"/>
        <v>0.92106</v>
      </c>
    </row>
    <row r="746" spans="1:8" ht="38.25">
      <c r="A746" s="17"/>
      <c r="B746" s="17"/>
      <c r="C746" s="17"/>
      <c r="D746" s="17">
        <v>6610</v>
      </c>
      <c r="E746" s="112" t="s">
        <v>362</v>
      </c>
      <c r="F746" s="19">
        <v>350000</v>
      </c>
      <c r="G746" s="144">
        <v>231792</v>
      </c>
      <c r="H746" s="62">
        <f t="shared" si="37"/>
        <v>0.6622628571428572</v>
      </c>
    </row>
    <row r="747" spans="1:8" ht="18" customHeight="1">
      <c r="A747" s="14"/>
      <c r="B747" s="14"/>
      <c r="C747" s="14">
        <v>90078</v>
      </c>
      <c r="D747" s="14"/>
      <c r="E747" s="9" t="s">
        <v>383</v>
      </c>
      <c r="F747" s="10">
        <f>F748</f>
        <v>10000</v>
      </c>
      <c r="G747" s="44">
        <f>G748</f>
        <v>10000</v>
      </c>
      <c r="H747" s="63">
        <f t="shared" si="37"/>
        <v>1</v>
      </c>
    </row>
    <row r="748" spans="1:8" ht="25.5">
      <c r="A748" s="16"/>
      <c r="B748" s="16"/>
      <c r="C748" s="16"/>
      <c r="D748" s="16">
        <v>2710</v>
      </c>
      <c r="E748" s="124" t="s">
        <v>403</v>
      </c>
      <c r="F748" s="18">
        <v>10000</v>
      </c>
      <c r="G748" s="140">
        <v>10000</v>
      </c>
      <c r="H748" s="59">
        <f t="shared" si="37"/>
        <v>1</v>
      </c>
    </row>
    <row r="749" spans="1:8" s="8" customFormat="1" ht="30.75" customHeight="1">
      <c r="A749" s="23" t="s">
        <v>159</v>
      </c>
      <c r="B749" s="23">
        <v>921</v>
      </c>
      <c r="C749" s="14"/>
      <c r="D749" s="14"/>
      <c r="E749" s="9" t="s">
        <v>100</v>
      </c>
      <c r="F749" s="27">
        <f>F750+F753+F755+F757</f>
        <v>309786</v>
      </c>
      <c r="G749" s="27">
        <f>G750+G753+G755+G757</f>
        <v>282356</v>
      </c>
      <c r="H749" s="65">
        <f t="shared" si="37"/>
        <v>0.9114550044224077</v>
      </c>
    </row>
    <row r="750" spans="1:8" ht="18" customHeight="1">
      <c r="A750" s="2"/>
      <c r="B750" s="2"/>
      <c r="C750" s="14">
        <v>92105</v>
      </c>
      <c r="D750" s="14"/>
      <c r="E750" s="9" t="s">
        <v>116</v>
      </c>
      <c r="F750" s="10">
        <f>SUM(F751:F752)</f>
        <v>48000</v>
      </c>
      <c r="G750" s="10">
        <f>SUM(G751:G752)</f>
        <v>28453</v>
      </c>
      <c r="H750" s="63">
        <f t="shared" si="37"/>
        <v>0.5927708333333334</v>
      </c>
    </row>
    <row r="751" spans="1:8" ht="38.25">
      <c r="A751" s="17"/>
      <c r="B751" s="17"/>
      <c r="C751" s="23"/>
      <c r="D751" s="43">
        <v>2310</v>
      </c>
      <c r="E751" s="111" t="s">
        <v>404</v>
      </c>
      <c r="F751" s="35">
        <v>10000</v>
      </c>
      <c r="G751" s="148">
        <v>10000</v>
      </c>
      <c r="H751" s="62">
        <f t="shared" si="37"/>
        <v>1</v>
      </c>
    </row>
    <row r="752" spans="1:8" ht="25.5">
      <c r="A752" s="2"/>
      <c r="B752" s="2"/>
      <c r="C752" s="2"/>
      <c r="D752" s="17">
        <v>2820</v>
      </c>
      <c r="E752" s="112" t="s">
        <v>337</v>
      </c>
      <c r="F752" s="19">
        <v>38000</v>
      </c>
      <c r="G752" s="141">
        <v>18453</v>
      </c>
      <c r="H752" s="62">
        <f t="shared" si="37"/>
        <v>0.48560526315789476</v>
      </c>
    </row>
    <row r="753" spans="1:8" ht="18" customHeight="1">
      <c r="A753" s="2"/>
      <c r="B753" s="2"/>
      <c r="C753" s="14">
        <v>92118</v>
      </c>
      <c r="D753" s="14"/>
      <c r="E753" s="9" t="s">
        <v>117</v>
      </c>
      <c r="F753" s="10">
        <f>F754</f>
        <v>3000</v>
      </c>
      <c r="G753" s="128">
        <f>G754</f>
        <v>3000</v>
      </c>
      <c r="H753" s="63">
        <f t="shared" si="37"/>
        <v>1</v>
      </c>
    </row>
    <row r="754" spans="1:8" ht="25.5">
      <c r="A754" s="2"/>
      <c r="B754" s="2"/>
      <c r="C754" s="2"/>
      <c r="D754" s="17">
        <v>2710</v>
      </c>
      <c r="E754" s="3" t="s">
        <v>403</v>
      </c>
      <c r="F754" s="19">
        <v>3000</v>
      </c>
      <c r="G754" s="141">
        <v>3000</v>
      </c>
      <c r="H754" s="62">
        <f t="shared" si="37"/>
        <v>1</v>
      </c>
    </row>
    <row r="755" spans="1:8" ht="25.5">
      <c r="A755" s="2"/>
      <c r="B755" s="2"/>
      <c r="C755" s="14">
        <v>92120</v>
      </c>
      <c r="D755" s="14"/>
      <c r="E755" s="9" t="s">
        <v>287</v>
      </c>
      <c r="F755" s="27">
        <f>F756</f>
        <v>200000</v>
      </c>
      <c r="G755" s="129">
        <f>G756</f>
        <v>200000</v>
      </c>
      <c r="H755" s="65">
        <f t="shared" si="37"/>
        <v>1</v>
      </c>
    </row>
    <row r="756" spans="1:8" ht="51">
      <c r="A756" s="43"/>
      <c r="B756" s="43"/>
      <c r="C756" s="43"/>
      <c r="D756" s="43">
        <v>2720</v>
      </c>
      <c r="E756" s="111" t="s">
        <v>405</v>
      </c>
      <c r="F756" s="35">
        <v>200000</v>
      </c>
      <c r="G756" s="148">
        <v>200000</v>
      </c>
      <c r="H756" s="62">
        <f t="shared" si="37"/>
        <v>1</v>
      </c>
    </row>
    <row r="757" spans="1:8" ht="18" customHeight="1">
      <c r="A757" s="2"/>
      <c r="B757" s="2"/>
      <c r="C757" s="14">
        <v>92195</v>
      </c>
      <c r="D757" s="14"/>
      <c r="E757" s="9" t="s">
        <v>58</v>
      </c>
      <c r="F757" s="27">
        <f>SUM(F758:F771)</f>
        <v>58786</v>
      </c>
      <c r="G757" s="27">
        <f>SUM(G758:G771)</f>
        <v>50903</v>
      </c>
      <c r="H757" s="62">
        <f t="shared" si="37"/>
        <v>0.8659034463988025</v>
      </c>
    </row>
    <row r="758" spans="1:8" ht="18" customHeight="1">
      <c r="A758" s="36"/>
      <c r="B758" s="36"/>
      <c r="C758" s="36"/>
      <c r="D758" s="36">
        <v>4117</v>
      </c>
      <c r="E758" s="40" t="s">
        <v>296</v>
      </c>
      <c r="F758" s="35">
        <v>340</v>
      </c>
      <c r="G758" s="148">
        <v>307</v>
      </c>
      <c r="H758" s="62">
        <f t="shared" si="37"/>
        <v>0.9029411764705882</v>
      </c>
    </row>
    <row r="759" spans="1:8" ht="18" customHeight="1">
      <c r="A759" s="36"/>
      <c r="B759" s="36"/>
      <c r="C759" s="36"/>
      <c r="D759" s="36">
        <v>4119</v>
      </c>
      <c r="E759" s="40" t="s">
        <v>296</v>
      </c>
      <c r="F759" s="35">
        <v>60</v>
      </c>
      <c r="G759" s="148">
        <v>54</v>
      </c>
      <c r="H759" s="62">
        <f t="shared" si="37"/>
        <v>0.9</v>
      </c>
    </row>
    <row r="760" spans="1:8" ht="18" customHeight="1">
      <c r="A760" s="36"/>
      <c r="B760" s="36"/>
      <c r="C760" s="36"/>
      <c r="D760" s="36">
        <v>4127</v>
      </c>
      <c r="E760" s="40" t="s">
        <v>297</v>
      </c>
      <c r="F760" s="35">
        <v>51</v>
      </c>
      <c r="G760" s="148">
        <v>37</v>
      </c>
      <c r="H760" s="62">
        <f t="shared" si="37"/>
        <v>0.7254901960784313</v>
      </c>
    </row>
    <row r="761" spans="1:8" ht="18" customHeight="1">
      <c r="A761" s="36"/>
      <c r="B761" s="36"/>
      <c r="C761" s="36"/>
      <c r="D761" s="36">
        <v>4129</v>
      </c>
      <c r="E761" s="40" t="s">
        <v>297</v>
      </c>
      <c r="F761" s="35">
        <v>9</v>
      </c>
      <c r="G761" s="148">
        <v>7</v>
      </c>
      <c r="H761" s="62">
        <f t="shared" si="37"/>
        <v>0.7777777777777778</v>
      </c>
    </row>
    <row r="762" spans="1:8" ht="18" customHeight="1">
      <c r="A762" s="36"/>
      <c r="B762" s="36"/>
      <c r="C762" s="36"/>
      <c r="D762" s="36">
        <v>4177</v>
      </c>
      <c r="E762" s="40" t="s">
        <v>298</v>
      </c>
      <c r="F762" s="35">
        <v>12790</v>
      </c>
      <c r="G762" s="148">
        <v>7114</v>
      </c>
      <c r="H762" s="62">
        <f t="shared" si="37"/>
        <v>0.5562157935887412</v>
      </c>
    </row>
    <row r="763" spans="1:8" ht="18" customHeight="1">
      <c r="A763" s="36"/>
      <c r="B763" s="36"/>
      <c r="C763" s="36"/>
      <c r="D763" s="36">
        <v>4179</v>
      </c>
      <c r="E763" s="40" t="s">
        <v>298</v>
      </c>
      <c r="F763" s="35">
        <v>2256</v>
      </c>
      <c r="G763" s="148">
        <v>1255</v>
      </c>
      <c r="H763" s="62">
        <f t="shared" si="37"/>
        <v>0.5562943262411347</v>
      </c>
    </row>
    <row r="764" spans="1:8" ht="18" customHeight="1">
      <c r="A764" s="36"/>
      <c r="B764" s="36"/>
      <c r="C764" s="36"/>
      <c r="D764" s="36">
        <v>4217</v>
      </c>
      <c r="E764" s="40" t="s">
        <v>299</v>
      </c>
      <c r="F764" s="35">
        <v>5947</v>
      </c>
      <c r="G764" s="148">
        <v>5048</v>
      </c>
      <c r="H764" s="62">
        <f t="shared" si="37"/>
        <v>0.8488313435345552</v>
      </c>
    </row>
    <row r="765" spans="1:8" ht="18" customHeight="1">
      <c r="A765" s="36"/>
      <c r="B765" s="36"/>
      <c r="C765" s="36"/>
      <c r="D765" s="36">
        <v>4219</v>
      </c>
      <c r="E765" s="40" t="s">
        <v>299</v>
      </c>
      <c r="F765" s="35">
        <v>1049</v>
      </c>
      <c r="G765" s="148">
        <v>891</v>
      </c>
      <c r="H765" s="62">
        <f t="shared" si="37"/>
        <v>0.8493803622497617</v>
      </c>
    </row>
    <row r="766" spans="1:8" ht="18" customHeight="1">
      <c r="A766" s="36"/>
      <c r="B766" s="36"/>
      <c r="C766" s="36"/>
      <c r="D766" s="36">
        <v>4307</v>
      </c>
      <c r="E766" s="40" t="s">
        <v>290</v>
      </c>
      <c r="F766" s="35">
        <v>30025</v>
      </c>
      <c r="G766" s="148">
        <v>30025</v>
      </c>
      <c r="H766" s="62">
        <f t="shared" si="37"/>
        <v>1</v>
      </c>
    </row>
    <row r="767" spans="1:8" ht="18" customHeight="1">
      <c r="A767" s="36"/>
      <c r="B767" s="36"/>
      <c r="C767" s="36"/>
      <c r="D767" s="36">
        <v>4309</v>
      </c>
      <c r="E767" s="40" t="s">
        <v>290</v>
      </c>
      <c r="F767" s="35">
        <v>5300</v>
      </c>
      <c r="G767" s="148">
        <v>5299</v>
      </c>
      <c r="H767" s="62">
        <f t="shared" si="37"/>
        <v>0.999811320754717</v>
      </c>
    </row>
    <row r="768" spans="1:8" ht="18" customHeight="1">
      <c r="A768" s="36"/>
      <c r="B768" s="36"/>
      <c r="C768" s="36"/>
      <c r="D768" s="36">
        <v>4437</v>
      </c>
      <c r="E768" s="40" t="s">
        <v>310</v>
      </c>
      <c r="F768" s="35">
        <v>680</v>
      </c>
      <c r="G768" s="148">
        <v>637</v>
      </c>
      <c r="H768" s="62">
        <f t="shared" si="37"/>
        <v>0.9367647058823529</v>
      </c>
    </row>
    <row r="769" spans="1:8" ht="18" customHeight="1">
      <c r="A769" s="36"/>
      <c r="B769" s="36"/>
      <c r="C769" s="36"/>
      <c r="D769" s="36">
        <v>4439</v>
      </c>
      <c r="E769" s="40" t="s">
        <v>310</v>
      </c>
      <c r="F769" s="35">
        <v>120</v>
      </c>
      <c r="G769" s="148">
        <v>112</v>
      </c>
      <c r="H769" s="62">
        <f t="shared" si="37"/>
        <v>0.9333333333333333</v>
      </c>
    </row>
    <row r="770" spans="1:8" ht="18" customHeight="1">
      <c r="A770" s="36"/>
      <c r="B770" s="36"/>
      <c r="C770" s="36"/>
      <c r="D770" s="36">
        <v>4747</v>
      </c>
      <c r="E770" s="40" t="s">
        <v>315</v>
      </c>
      <c r="F770" s="35">
        <v>135</v>
      </c>
      <c r="G770" s="148">
        <v>99</v>
      </c>
      <c r="H770" s="62">
        <f t="shared" si="37"/>
        <v>0.7333333333333333</v>
      </c>
    </row>
    <row r="771" spans="1:8" ht="18" customHeight="1">
      <c r="A771" s="68"/>
      <c r="B771" s="68"/>
      <c r="C771" s="69"/>
      <c r="D771" s="69">
        <v>4749</v>
      </c>
      <c r="E771" s="139" t="s">
        <v>315</v>
      </c>
      <c r="F771" s="42">
        <v>24</v>
      </c>
      <c r="G771" s="149">
        <v>18</v>
      </c>
      <c r="H771" s="59">
        <f t="shared" si="37"/>
        <v>0.75</v>
      </c>
    </row>
    <row r="772" spans="1:8" s="8" customFormat="1" ht="18" customHeight="1">
      <c r="A772" s="14" t="s">
        <v>160</v>
      </c>
      <c r="B772" s="14">
        <v>926</v>
      </c>
      <c r="C772" s="14"/>
      <c r="D772" s="14"/>
      <c r="E772" s="9" t="s">
        <v>102</v>
      </c>
      <c r="F772" s="10">
        <f>F773+F776</f>
        <v>1409000</v>
      </c>
      <c r="G772" s="10">
        <f>G773+G776</f>
        <v>1389968.39</v>
      </c>
      <c r="H772" s="63">
        <f t="shared" si="37"/>
        <v>0.9864928246983675</v>
      </c>
    </row>
    <row r="773" spans="1:8" s="8" customFormat="1" ht="18" customHeight="1">
      <c r="A773" s="14"/>
      <c r="B773" s="14"/>
      <c r="C773" s="14">
        <v>92601</v>
      </c>
      <c r="D773" s="14"/>
      <c r="E773" s="9" t="s">
        <v>355</v>
      </c>
      <c r="F773" s="10">
        <f>F775+F774</f>
        <v>1269000</v>
      </c>
      <c r="G773" s="10">
        <f>G775+G774</f>
        <v>1259412.46</v>
      </c>
      <c r="H773" s="63">
        <f t="shared" si="37"/>
        <v>0.9924448069345941</v>
      </c>
    </row>
    <row r="774" spans="1:8" s="8" customFormat="1" ht="18" customHeight="1">
      <c r="A774" s="36"/>
      <c r="B774" s="36"/>
      <c r="C774" s="36"/>
      <c r="D774" s="36">
        <v>4270</v>
      </c>
      <c r="E774" s="40" t="s">
        <v>303</v>
      </c>
      <c r="F774" s="37">
        <v>118090</v>
      </c>
      <c r="G774" s="131">
        <v>118089.31</v>
      </c>
      <c r="H774" s="62">
        <f t="shared" si="37"/>
        <v>0.9999941569988992</v>
      </c>
    </row>
    <row r="775" spans="1:8" s="8" customFormat="1" ht="18" customHeight="1">
      <c r="A775" s="14"/>
      <c r="B775" s="14"/>
      <c r="C775" s="14"/>
      <c r="D775" s="36">
        <v>6050</v>
      </c>
      <c r="E775" s="40" t="s">
        <v>317</v>
      </c>
      <c r="F775" s="37">
        <v>1150910</v>
      </c>
      <c r="G775" s="131">
        <v>1141323.15</v>
      </c>
      <c r="H775" s="62">
        <f t="shared" si="37"/>
        <v>0.9916702001025275</v>
      </c>
    </row>
    <row r="776" spans="1:8" s="41" customFormat="1" ht="30.75" customHeight="1">
      <c r="A776" s="36"/>
      <c r="B776" s="36"/>
      <c r="C776" s="23">
        <v>92605</v>
      </c>
      <c r="D776" s="23"/>
      <c r="E776" s="9" t="s">
        <v>118</v>
      </c>
      <c r="F776" s="27">
        <f>F777</f>
        <v>140000</v>
      </c>
      <c r="G776" s="129">
        <f>G777</f>
        <v>130555.93</v>
      </c>
      <c r="H776" s="65">
        <f t="shared" si="37"/>
        <v>0.932542357142857</v>
      </c>
    </row>
    <row r="777" spans="1:8" s="41" customFormat="1" ht="25.5">
      <c r="A777" s="36"/>
      <c r="B777" s="36"/>
      <c r="C777" s="43"/>
      <c r="D777" s="43">
        <v>2820</v>
      </c>
      <c r="E777" s="3" t="s">
        <v>337</v>
      </c>
      <c r="F777" s="35">
        <v>140000</v>
      </c>
      <c r="G777" s="133">
        <v>130555.93</v>
      </c>
      <c r="H777" s="62">
        <f t="shared" si="37"/>
        <v>0.932542357142857</v>
      </c>
    </row>
    <row r="778" spans="1:8" s="8" customFormat="1" ht="35.25" customHeight="1">
      <c r="A778" s="25"/>
      <c r="B778" s="25"/>
      <c r="C778" s="25"/>
      <c r="D778" s="25"/>
      <c r="E778" s="26" t="s">
        <v>77</v>
      </c>
      <c r="F778" s="13">
        <f>F8+F11+F17+F71+F82+F109+F205+F250+F256+F260+F482+F485+F493+F590+F671+F749+F772+F54+F738+F200+F191</f>
        <v>98488427</v>
      </c>
      <c r="G778" s="13">
        <f>G8+G11+G17+G71+G82+G109+G205+G250+G256+G260+G482+G485+G493+G590+G671+G749+G772+G54+G738+G200+G191</f>
        <v>93184742.13</v>
      </c>
      <c r="H778" s="57">
        <f t="shared" si="37"/>
        <v>0.9461491564892187</v>
      </c>
    </row>
    <row r="779" spans="1:5" ht="18" customHeight="1">
      <c r="A779" s="1"/>
      <c r="B779" s="1"/>
      <c r="C779" s="1"/>
      <c r="D779" s="1"/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1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49" max="255" man="1"/>
    <brk id="5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 topLeftCell="A16">
      <selection activeCell="B21" sqref="B21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3" width="11.421875" style="0" customWidth="1"/>
    <col min="4" max="4" width="8.28125" style="0" customWidth="1"/>
    <col min="5" max="6" width="12.57421875" style="0" customWidth="1"/>
    <col min="7" max="8" width="12.28125" style="0" customWidth="1"/>
    <col min="9" max="9" width="26.8515625" style="0" customWidth="1"/>
    <col min="11" max="11" width="10.140625" style="0" bestFit="1" customWidth="1"/>
    <col min="12" max="12" width="11.7109375" style="0" hidden="1" customWidth="1"/>
    <col min="13" max="13" width="10.140625" style="0" bestFit="1" customWidth="1"/>
    <col min="15" max="15" width="11.7109375" style="0" bestFit="1" customWidth="1"/>
  </cols>
  <sheetData>
    <row r="1" spans="6:9" ht="12.75">
      <c r="F1" s="8"/>
      <c r="G1" s="41" t="s">
        <v>434</v>
      </c>
      <c r="H1" s="8"/>
      <c r="I1" s="8"/>
    </row>
    <row r="3" spans="1:8" ht="15.75">
      <c r="A3" s="171" t="s">
        <v>408</v>
      </c>
      <c r="B3" s="171"/>
      <c r="C3" s="171"/>
      <c r="D3" s="171"/>
      <c r="E3" s="171"/>
      <c r="F3" s="171"/>
      <c r="G3" s="171"/>
      <c r="H3" s="142"/>
    </row>
    <row r="4" spans="1:8" ht="15.75">
      <c r="A4" s="171" t="s">
        <v>409</v>
      </c>
      <c r="B4" s="171"/>
      <c r="C4" s="171"/>
      <c r="D4" s="171"/>
      <c r="E4" s="171"/>
      <c r="F4" s="171"/>
      <c r="G4" s="171"/>
      <c r="H4" s="142"/>
    </row>
    <row r="5" spans="1:8" ht="15.75">
      <c r="A5" s="171" t="s">
        <v>439</v>
      </c>
      <c r="B5" s="171"/>
      <c r="C5" s="171"/>
      <c r="D5" s="171"/>
      <c r="E5" s="171"/>
      <c r="F5" s="171"/>
      <c r="G5" s="171"/>
      <c r="H5" s="142"/>
    </row>
    <row r="6" ht="12.75">
      <c r="I6" s="100" t="s">
        <v>149</v>
      </c>
    </row>
    <row r="7" spans="1:9" ht="51">
      <c r="A7" s="4" t="s">
        <v>1</v>
      </c>
      <c r="B7" s="5" t="s">
        <v>410</v>
      </c>
      <c r="C7" s="5" t="s">
        <v>412</v>
      </c>
      <c r="D7" s="5" t="s">
        <v>143</v>
      </c>
      <c r="E7" s="5" t="s">
        <v>427</v>
      </c>
      <c r="F7" s="94" t="s">
        <v>416</v>
      </c>
      <c r="G7" s="94" t="s">
        <v>440</v>
      </c>
      <c r="H7" s="94" t="s">
        <v>378</v>
      </c>
      <c r="I7" s="5" t="s">
        <v>411</v>
      </c>
    </row>
    <row r="8" spans="1:9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4"/>
      <c r="G8" s="94">
        <v>6</v>
      </c>
      <c r="H8" s="94"/>
      <c r="I8" s="4">
        <v>7</v>
      </c>
    </row>
    <row r="9" spans="1:13" ht="63.75">
      <c r="A9" s="118" t="s">
        <v>10</v>
      </c>
      <c r="B9" s="116" t="s">
        <v>418</v>
      </c>
      <c r="C9" s="119" t="s">
        <v>413</v>
      </c>
      <c r="D9" s="120" t="s">
        <v>419</v>
      </c>
      <c r="E9" s="154">
        <v>2258896</v>
      </c>
      <c r="F9" s="155">
        <v>2606302</v>
      </c>
      <c r="G9" s="155">
        <v>2606054</v>
      </c>
      <c r="H9" s="143">
        <f>G9/F9</f>
        <v>0.999904846023216</v>
      </c>
      <c r="I9" s="116" t="s">
        <v>438</v>
      </c>
      <c r="M9" s="78"/>
    </row>
    <row r="10" spans="1:12" ht="38.25">
      <c r="A10" s="47" t="s">
        <v>11</v>
      </c>
      <c r="B10" s="116" t="s">
        <v>424</v>
      </c>
      <c r="C10" s="119" t="s">
        <v>413</v>
      </c>
      <c r="D10" s="120" t="s">
        <v>414</v>
      </c>
      <c r="E10" s="156">
        <v>15000</v>
      </c>
      <c r="F10" s="157">
        <v>15000</v>
      </c>
      <c r="G10" s="158">
        <v>14756.04</v>
      </c>
      <c r="H10" s="143">
        <f aca="true" t="shared" si="0" ref="H10:H27">G10/F10</f>
        <v>0.983736</v>
      </c>
      <c r="I10" s="116" t="s">
        <v>438</v>
      </c>
      <c r="L10" s="81">
        <v>710579</v>
      </c>
    </row>
    <row r="11" spans="1:12" ht="38.25">
      <c r="A11" s="47" t="s">
        <v>12</v>
      </c>
      <c r="B11" s="116" t="s">
        <v>446</v>
      </c>
      <c r="C11" s="119" t="s">
        <v>413</v>
      </c>
      <c r="D11" s="120" t="s">
        <v>414</v>
      </c>
      <c r="E11" s="156">
        <v>15000</v>
      </c>
      <c r="F11" s="157">
        <v>15000</v>
      </c>
      <c r="G11" s="158">
        <v>12633.64</v>
      </c>
      <c r="H11" s="143">
        <f t="shared" si="0"/>
        <v>0.8422426666666666</v>
      </c>
      <c r="I11" s="116" t="s">
        <v>438</v>
      </c>
      <c r="L11" s="81">
        <v>334997</v>
      </c>
    </row>
    <row r="12" spans="1:12" ht="51">
      <c r="A12" s="47" t="s">
        <v>13</v>
      </c>
      <c r="B12" s="116" t="s">
        <v>425</v>
      </c>
      <c r="C12" s="119" t="s">
        <v>413</v>
      </c>
      <c r="D12" s="120" t="s">
        <v>414</v>
      </c>
      <c r="E12" s="159">
        <v>40000</v>
      </c>
      <c r="F12" s="160">
        <v>40000</v>
      </c>
      <c r="G12" s="158">
        <v>39654.74</v>
      </c>
      <c r="H12" s="143">
        <f t="shared" si="0"/>
        <v>0.9913685</v>
      </c>
      <c r="I12" s="116" t="s">
        <v>438</v>
      </c>
      <c r="L12" s="81">
        <f>SUM(L10:L11)</f>
        <v>1045576</v>
      </c>
    </row>
    <row r="13" spans="1:12" ht="51">
      <c r="A13" s="47" t="s">
        <v>14</v>
      </c>
      <c r="B13" s="117" t="s">
        <v>447</v>
      </c>
      <c r="C13" s="119" t="s">
        <v>413</v>
      </c>
      <c r="D13" s="120" t="s">
        <v>414</v>
      </c>
      <c r="E13" s="156">
        <v>32000</v>
      </c>
      <c r="F13" s="157">
        <v>21096</v>
      </c>
      <c r="G13" s="158">
        <v>20022.36</v>
      </c>
      <c r="H13" s="143">
        <f t="shared" si="0"/>
        <v>0.9491069397042093</v>
      </c>
      <c r="I13" s="116" t="s">
        <v>438</v>
      </c>
      <c r="L13" s="81">
        <v>2394307</v>
      </c>
    </row>
    <row r="14" spans="1:12" ht="25.5">
      <c r="A14" s="47" t="s">
        <v>15</v>
      </c>
      <c r="B14" s="117" t="s">
        <v>443</v>
      </c>
      <c r="C14" s="119" t="s">
        <v>413</v>
      </c>
      <c r="D14" s="120" t="s">
        <v>414</v>
      </c>
      <c r="E14" s="156">
        <v>0</v>
      </c>
      <c r="F14" s="157">
        <v>18400</v>
      </c>
      <c r="G14" s="158">
        <v>15334.35</v>
      </c>
      <c r="H14" s="143">
        <f t="shared" si="0"/>
        <v>0.8333885869565217</v>
      </c>
      <c r="I14" s="116" t="s">
        <v>438</v>
      </c>
      <c r="L14" s="81"/>
    </row>
    <row r="15" spans="1:12" ht="25.5">
      <c r="A15" s="47" t="s">
        <v>16</v>
      </c>
      <c r="B15" s="117" t="s">
        <v>435</v>
      </c>
      <c r="C15" s="119" t="s">
        <v>423</v>
      </c>
      <c r="D15" s="120" t="s">
        <v>218</v>
      </c>
      <c r="E15" s="156">
        <v>150418</v>
      </c>
      <c r="F15" s="157">
        <v>465409</v>
      </c>
      <c r="G15" s="158">
        <v>454982.11</v>
      </c>
      <c r="H15" s="143">
        <f t="shared" si="0"/>
        <v>0.9775962862772314</v>
      </c>
      <c r="I15" s="116" t="s">
        <v>438</v>
      </c>
      <c r="L15" s="81"/>
    </row>
    <row r="16" spans="1:12" ht="51">
      <c r="A16" s="47" t="s">
        <v>78</v>
      </c>
      <c r="B16" s="117" t="s">
        <v>426</v>
      </c>
      <c r="C16" s="119" t="s">
        <v>413</v>
      </c>
      <c r="D16" s="120" t="s">
        <v>218</v>
      </c>
      <c r="E16" s="156">
        <v>915393</v>
      </c>
      <c r="F16" s="157">
        <v>1019080</v>
      </c>
      <c r="G16" s="158">
        <v>958701.47</v>
      </c>
      <c r="H16" s="143">
        <f t="shared" si="0"/>
        <v>0.9407519233033717</v>
      </c>
      <c r="I16" s="116" t="s">
        <v>438</v>
      </c>
      <c r="L16" s="81"/>
    </row>
    <row r="17" spans="1:12" ht="51">
      <c r="A17" s="47" t="s">
        <v>79</v>
      </c>
      <c r="B17" s="117" t="s">
        <v>428</v>
      </c>
      <c r="C17" s="119" t="s">
        <v>413</v>
      </c>
      <c r="D17" s="120" t="s">
        <v>429</v>
      </c>
      <c r="E17" s="156">
        <v>2172056</v>
      </c>
      <c r="F17" s="157">
        <v>2052408</v>
      </c>
      <c r="G17" s="158">
        <v>2052238.68</v>
      </c>
      <c r="H17" s="143">
        <f t="shared" si="0"/>
        <v>0.9999175017832711</v>
      </c>
      <c r="I17" s="116" t="s">
        <v>438</v>
      </c>
      <c r="L17" s="81"/>
    </row>
    <row r="18" spans="1:12" ht="38.25">
      <c r="A18" s="99" t="s">
        <v>80</v>
      </c>
      <c r="B18" s="162" t="s">
        <v>436</v>
      </c>
      <c r="C18" s="122" t="s">
        <v>423</v>
      </c>
      <c r="D18" s="123" t="s">
        <v>415</v>
      </c>
      <c r="E18" s="159">
        <v>0</v>
      </c>
      <c r="F18" s="160">
        <v>6284</v>
      </c>
      <c r="G18" s="158">
        <v>6284.05</v>
      </c>
      <c r="H18" s="164">
        <f t="shared" si="0"/>
        <v>1.0000079567154678</v>
      </c>
      <c r="I18" s="121" t="s">
        <v>438</v>
      </c>
      <c r="L18" s="81"/>
    </row>
    <row r="19" spans="1:12" ht="51">
      <c r="A19" s="99" t="s">
        <v>81</v>
      </c>
      <c r="B19" s="162" t="s">
        <v>444</v>
      </c>
      <c r="C19" s="122" t="s">
        <v>423</v>
      </c>
      <c r="D19" s="123" t="s">
        <v>415</v>
      </c>
      <c r="E19" s="159">
        <v>82012</v>
      </c>
      <c r="F19" s="160">
        <v>268806</v>
      </c>
      <c r="G19" s="158">
        <v>268085.81</v>
      </c>
      <c r="H19" s="164">
        <f t="shared" si="0"/>
        <v>0.9973207815301741</v>
      </c>
      <c r="I19" s="121" t="s">
        <v>438</v>
      </c>
      <c r="L19" s="81"/>
    </row>
    <row r="20" spans="1:9" ht="38.25">
      <c r="A20" s="99" t="s">
        <v>82</v>
      </c>
      <c r="B20" s="116" t="s">
        <v>437</v>
      </c>
      <c r="C20" s="119" t="s">
        <v>417</v>
      </c>
      <c r="D20" s="119" t="s">
        <v>420</v>
      </c>
      <c r="E20" s="156">
        <v>8558</v>
      </c>
      <c r="F20" s="160">
        <v>165096</v>
      </c>
      <c r="G20" s="155">
        <v>163541.5</v>
      </c>
      <c r="H20" s="143">
        <f t="shared" si="0"/>
        <v>0.9905842661239521</v>
      </c>
      <c r="I20" s="116" t="s">
        <v>438</v>
      </c>
    </row>
    <row r="21" spans="1:9" ht="51">
      <c r="A21" s="99" t="s">
        <v>83</v>
      </c>
      <c r="B21" s="116" t="s">
        <v>448</v>
      </c>
      <c r="C21" s="119" t="s">
        <v>413</v>
      </c>
      <c r="D21" s="119" t="s">
        <v>421</v>
      </c>
      <c r="E21" s="156">
        <v>20000</v>
      </c>
      <c r="F21" s="157">
        <v>20000</v>
      </c>
      <c r="G21" s="155">
        <v>19137.58</v>
      </c>
      <c r="H21" s="143">
        <f t="shared" si="0"/>
        <v>0.956879</v>
      </c>
      <c r="I21" s="116" t="s">
        <v>438</v>
      </c>
    </row>
    <row r="22" spans="1:9" ht="51">
      <c r="A22" s="99" t="s">
        <v>84</v>
      </c>
      <c r="B22" s="116" t="s">
        <v>430</v>
      </c>
      <c r="C22" s="119" t="s">
        <v>413</v>
      </c>
      <c r="D22" s="119" t="s">
        <v>421</v>
      </c>
      <c r="E22" s="156">
        <v>25000</v>
      </c>
      <c r="F22" s="157">
        <v>25000</v>
      </c>
      <c r="G22" s="155">
        <v>23172.34</v>
      </c>
      <c r="H22" s="143">
        <f t="shared" si="0"/>
        <v>0.9268936</v>
      </c>
      <c r="I22" s="116" t="s">
        <v>438</v>
      </c>
    </row>
    <row r="23" spans="1:9" ht="25.5">
      <c r="A23" s="99" t="s">
        <v>85</v>
      </c>
      <c r="B23" s="116" t="s">
        <v>431</v>
      </c>
      <c r="C23" s="119" t="s">
        <v>413</v>
      </c>
      <c r="D23" s="119" t="s">
        <v>421</v>
      </c>
      <c r="E23" s="156">
        <v>15000</v>
      </c>
      <c r="F23" s="157">
        <v>17805</v>
      </c>
      <c r="G23" s="155">
        <v>17054.16</v>
      </c>
      <c r="H23" s="143">
        <f t="shared" si="0"/>
        <v>0.9578298230834035</v>
      </c>
      <c r="I23" s="116" t="s">
        <v>438</v>
      </c>
    </row>
    <row r="24" spans="1:9" ht="25.5">
      <c r="A24" s="99" t="s">
        <v>86</v>
      </c>
      <c r="B24" s="116" t="s">
        <v>433</v>
      </c>
      <c r="C24" s="119" t="s">
        <v>413</v>
      </c>
      <c r="D24" s="119" t="s">
        <v>422</v>
      </c>
      <c r="E24" s="156">
        <v>15000</v>
      </c>
      <c r="F24" s="157">
        <v>13600</v>
      </c>
      <c r="G24" s="155">
        <v>13515.92</v>
      </c>
      <c r="H24" s="143">
        <f t="shared" si="0"/>
        <v>0.9938176470588236</v>
      </c>
      <c r="I24" s="116" t="s">
        <v>438</v>
      </c>
    </row>
    <row r="25" spans="1:9" ht="25.5">
      <c r="A25" s="99" t="s">
        <v>99</v>
      </c>
      <c r="B25" s="116" t="s">
        <v>441</v>
      </c>
      <c r="C25" s="119" t="s">
        <v>413</v>
      </c>
      <c r="D25" s="119" t="s">
        <v>421</v>
      </c>
      <c r="E25" s="156">
        <v>15000</v>
      </c>
      <c r="F25" s="157">
        <v>27346</v>
      </c>
      <c r="G25" s="155">
        <v>26470.99</v>
      </c>
      <c r="H25" s="143">
        <f t="shared" si="0"/>
        <v>0.9680022672420099</v>
      </c>
      <c r="I25" s="116" t="s">
        <v>438</v>
      </c>
    </row>
    <row r="26" spans="1:9" ht="63.75">
      <c r="A26" s="99" t="s">
        <v>101</v>
      </c>
      <c r="B26" s="116" t="s">
        <v>432</v>
      </c>
      <c r="C26" s="119" t="s">
        <v>413</v>
      </c>
      <c r="D26" s="119" t="s">
        <v>421</v>
      </c>
      <c r="E26" s="156">
        <v>50000</v>
      </c>
      <c r="F26" s="157">
        <v>47000</v>
      </c>
      <c r="G26" s="155">
        <v>38899.18</v>
      </c>
      <c r="H26" s="143">
        <f t="shared" si="0"/>
        <v>0.8276421276595745</v>
      </c>
      <c r="I26" s="116" t="s">
        <v>438</v>
      </c>
    </row>
    <row r="27" spans="1:9" ht="38.25">
      <c r="A27" s="99" t="s">
        <v>158</v>
      </c>
      <c r="B27" s="116" t="s">
        <v>445</v>
      </c>
      <c r="C27" s="119" t="s">
        <v>413</v>
      </c>
      <c r="D27" s="163" t="s">
        <v>442</v>
      </c>
      <c r="E27" s="156">
        <v>0</v>
      </c>
      <c r="F27" s="157">
        <v>31279</v>
      </c>
      <c r="G27" s="155">
        <v>28874.47</v>
      </c>
      <c r="H27" s="143">
        <f t="shared" si="0"/>
        <v>0.9231263787205474</v>
      </c>
      <c r="I27" s="116" t="s">
        <v>438</v>
      </c>
    </row>
    <row r="28" spans="1:9" s="8" customFormat="1" ht="25.5" customHeight="1">
      <c r="A28" s="165" t="s">
        <v>77</v>
      </c>
      <c r="B28" s="169"/>
      <c r="C28" s="169"/>
      <c r="D28" s="166"/>
      <c r="E28" s="161">
        <f>SUM(E9:E27)</f>
        <v>5829333</v>
      </c>
      <c r="F28" s="161">
        <f>SUM(F9:F27)</f>
        <v>6874911</v>
      </c>
      <c r="G28" s="161">
        <f>SUM(G9:G27)</f>
        <v>6779413.389999999</v>
      </c>
      <c r="H28" s="153">
        <f>G28/F28</f>
        <v>0.9861092587234945</v>
      </c>
      <c r="I28" s="7"/>
    </row>
    <row r="29" spans="2:3" ht="12.75">
      <c r="B29" s="53"/>
      <c r="C29" s="53"/>
    </row>
    <row r="30" spans="2:3" ht="12.75">
      <c r="B30" s="53"/>
      <c r="C30" s="53"/>
    </row>
    <row r="31" spans="2:3" ht="12.75">
      <c r="B31" s="53"/>
      <c r="C31" s="53"/>
    </row>
  </sheetData>
  <mergeCells count="4">
    <mergeCell ref="A3:G3"/>
    <mergeCell ref="A4:G4"/>
    <mergeCell ref="A5:G5"/>
    <mergeCell ref="A28:D28"/>
  </mergeCells>
  <printOptions/>
  <pageMargins left="0" right="0" top="0.3937007874015748" bottom="0" header="0.31496062992125984" footer="0"/>
  <pageSetup fitToHeight="2" horizontalDpi="600" verticalDpi="600" orientation="portrait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A5" sqref="A5"/>
    </sheetView>
  </sheetViews>
  <sheetFormatPr defaultColWidth="9.140625" defaultRowHeight="12.75"/>
  <cols>
    <col min="2" max="2" width="56.57421875" style="0" customWidth="1"/>
    <col min="3" max="3" width="12.421875" style="0" bestFit="1" customWidth="1"/>
  </cols>
  <sheetData>
    <row r="1" ht="12.75">
      <c r="C1" t="s">
        <v>156</v>
      </c>
    </row>
    <row r="3" spans="1:2" ht="12.75">
      <c r="A3" s="170" t="s">
        <v>126</v>
      </c>
      <c r="B3" s="170"/>
    </row>
    <row r="4" spans="1:2" ht="12.75">
      <c r="A4" s="170" t="s">
        <v>388</v>
      </c>
      <c r="B4" s="170"/>
    </row>
    <row r="5" ht="12.75">
      <c r="C5" s="101" t="s">
        <v>149</v>
      </c>
    </row>
    <row r="6" ht="12.75">
      <c r="C6" s="1"/>
    </row>
    <row r="7" spans="1:3" ht="18" customHeight="1">
      <c r="A7" s="49"/>
      <c r="B7" s="50" t="s">
        <v>127</v>
      </c>
      <c r="C7" s="67"/>
    </row>
    <row r="8" spans="1:3" ht="18" customHeight="1">
      <c r="A8" s="2" t="s">
        <v>10</v>
      </c>
      <c r="B8" s="3" t="s">
        <v>128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130</v>
      </c>
      <c r="C10" s="11">
        <v>12395545</v>
      </c>
    </row>
    <row r="11" spans="1:3" ht="18" customHeight="1">
      <c r="A11" s="2" t="s">
        <v>12</v>
      </c>
      <c r="B11" s="3" t="s">
        <v>131</v>
      </c>
      <c r="C11" s="11">
        <v>0</v>
      </c>
    </row>
    <row r="12" spans="1:3" ht="43.5" customHeight="1">
      <c r="A12" s="2"/>
      <c r="B12" s="3" t="s">
        <v>129</v>
      </c>
      <c r="C12" s="11">
        <v>0</v>
      </c>
    </row>
    <row r="13" spans="1:3" ht="18" customHeight="1">
      <c r="A13" s="2" t="s">
        <v>13</v>
      </c>
      <c r="B13" s="3" t="s">
        <v>132</v>
      </c>
      <c r="C13" s="11">
        <v>0</v>
      </c>
    </row>
    <row r="14" spans="1:3" ht="30.75" customHeight="1">
      <c r="A14" s="17" t="s">
        <v>14</v>
      </c>
      <c r="B14" s="3" t="s">
        <v>133</v>
      </c>
      <c r="C14" s="19">
        <v>0</v>
      </c>
    </row>
    <row r="15" spans="1:3" ht="18" customHeight="1">
      <c r="A15" s="2" t="s">
        <v>15</v>
      </c>
      <c r="B15" s="3" t="s">
        <v>134</v>
      </c>
      <c r="C15" s="11">
        <f>C8+C10+C11+C13+C14</f>
        <v>12395545</v>
      </c>
    </row>
    <row r="16" spans="1:3" ht="18" customHeight="1">
      <c r="A16" s="2" t="s">
        <v>16</v>
      </c>
      <c r="B16" s="3" t="s">
        <v>135</v>
      </c>
      <c r="C16" s="12">
        <v>82294819</v>
      </c>
    </row>
    <row r="17" spans="1:3" s="8" customFormat="1" ht="24.75" customHeight="1">
      <c r="A17" s="25" t="s">
        <v>78</v>
      </c>
      <c r="B17" s="26" t="s">
        <v>136</v>
      </c>
      <c r="C17" s="13">
        <f>C15+C16</f>
        <v>94690364</v>
      </c>
    </row>
    <row r="18" spans="1:3" ht="18" customHeight="1">
      <c r="A18" s="2"/>
      <c r="B18" s="9" t="s">
        <v>137</v>
      </c>
      <c r="C18" s="93">
        <f>C19</f>
        <v>1136800</v>
      </c>
    </row>
    <row r="19" spans="1:3" ht="18" customHeight="1">
      <c r="A19" s="2" t="s">
        <v>79</v>
      </c>
      <c r="B19" s="3" t="s">
        <v>153</v>
      </c>
      <c r="C19" s="11">
        <v>1136800</v>
      </c>
    </row>
    <row r="20" spans="1:3" ht="43.5" customHeight="1">
      <c r="A20" s="2"/>
      <c r="B20" s="3" t="s">
        <v>138</v>
      </c>
      <c r="C20" s="19">
        <v>0</v>
      </c>
    </row>
    <row r="21" spans="1:3" ht="18" customHeight="1">
      <c r="A21" s="2" t="s">
        <v>80</v>
      </c>
      <c r="B21" s="3" t="s">
        <v>139</v>
      </c>
      <c r="C21" s="45">
        <v>0</v>
      </c>
    </row>
    <row r="22" spans="1:3" ht="18" customHeight="1">
      <c r="A22" s="2" t="s">
        <v>81</v>
      </c>
      <c r="B22" s="3" t="s">
        <v>140</v>
      </c>
      <c r="C22" s="45">
        <v>0</v>
      </c>
    </row>
    <row r="23" spans="1:3" ht="18" customHeight="1">
      <c r="A23" s="2" t="s">
        <v>82</v>
      </c>
      <c r="B23" s="3" t="s">
        <v>141</v>
      </c>
      <c r="C23" s="11">
        <f>C18</f>
        <v>1136800</v>
      </c>
    </row>
    <row r="24" spans="1:3" ht="18" customHeight="1">
      <c r="A24" s="2" t="s">
        <v>83</v>
      </c>
      <c r="B24" s="3" t="s">
        <v>142</v>
      </c>
      <c r="C24" s="11">
        <v>93184742</v>
      </c>
    </row>
    <row r="25" spans="1:3" s="8" customFormat="1" ht="24.75" customHeight="1">
      <c r="A25" s="25" t="s">
        <v>84</v>
      </c>
      <c r="B25" s="26" t="s">
        <v>155</v>
      </c>
      <c r="C25" s="13">
        <f>C23+C24</f>
        <v>94321542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&amp;C&amp;"Arial,Pogrubiona kursywa"&amp;12Powiat Nowosolski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3">
      <selection activeCell="D38" sqref="D38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125</v>
      </c>
    </row>
    <row r="3" spans="1:5" ht="15.75">
      <c r="A3" s="171" t="s">
        <v>119</v>
      </c>
      <c r="B3" s="171"/>
      <c r="C3" s="171"/>
      <c r="D3" s="171"/>
      <c r="E3" s="171"/>
    </row>
    <row r="4" spans="1:5" ht="15.75">
      <c r="A4" s="171" t="s">
        <v>120</v>
      </c>
      <c r="B4" s="171"/>
      <c r="C4" s="171"/>
      <c r="D4" s="171"/>
      <c r="E4" s="171"/>
    </row>
    <row r="5" spans="1:5" ht="15.75">
      <c r="A5" s="171" t="s">
        <v>388</v>
      </c>
      <c r="B5" s="171"/>
      <c r="C5" s="171"/>
      <c r="D5" s="171"/>
      <c r="E5" s="171"/>
    </row>
    <row r="6" ht="12.75">
      <c r="E6" s="101" t="s">
        <v>149</v>
      </c>
    </row>
    <row r="7" spans="1:5" ht="12.75">
      <c r="A7" s="4" t="s">
        <v>33</v>
      </c>
      <c r="B7" s="4" t="s">
        <v>34</v>
      </c>
      <c r="C7" s="4" t="s">
        <v>121</v>
      </c>
      <c r="D7" s="4" t="s">
        <v>122</v>
      </c>
      <c r="E7" s="4" t="s">
        <v>123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34392</v>
      </c>
      <c r="E9" s="10">
        <f>SUM(E10)</f>
        <v>34392</v>
      </c>
    </row>
    <row r="10" spans="1:5" ht="30.75" customHeight="1">
      <c r="A10" s="15"/>
      <c r="B10" s="39" t="s">
        <v>36</v>
      </c>
      <c r="C10" s="6" t="s">
        <v>37</v>
      </c>
      <c r="D10" s="18">
        <v>34392</v>
      </c>
      <c r="E10" s="18">
        <v>34392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329675.9</v>
      </c>
      <c r="E11" s="51">
        <f>SUM(E12)</f>
        <v>329675.9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329675.9</v>
      </c>
      <c r="E12" s="12">
        <v>329675.9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SUM(D14:D18)</f>
        <v>605347.7</v>
      </c>
      <c r="E13" s="10">
        <f>SUM(E14:E18)</f>
        <v>605347.49</v>
      </c>
    </row>
    <row r="14" spans="1:5" ht="30.75" customHeight="1">
      <c r="A14" s="2"/>
      <c r="B14" s="17">
        <v>71012</v>
      </c>
      <c r="C14" s="3" t="s">
        <v>49</v>
      </c>
      <c r="D14" s="19">
        <v>104999.7</v>
      </c>
      <c r="E14" s="19">
        <v>104999.7</v>
      </c>
    </row>
    <row r="15" spans="1:5" ht="30.75" customHeight="1">
      <c r="A15" s="2"/>
      <c r="B15" s="17">
        <v>71013</v>
      </c>
      <c r="C15" s="3" t="s">
        <v>55</v>
      </c>
      <c r="D15" s="19">
        <v>130000</v>
      </c>
      <c r="E15" s="19">
        <v>130000</v>
      </c>
    </row>
    <row r="16" spans="1:5" ht="18" customHeight="1">
      <c r="A16" s="2"/>
      <c r="B16" s="2">
        <v>71014</v>
      </c>
      <c r="C16" s="3" t="s">
        <v>50</v>
      </c>
      <c r="D16" s="11">
        <v>20000</v>
      </c>
      <c r="E16" s="11">
        <v>20000</v>
      </c>
    </row>
    <row r="17" spans="1:5" ht="18" customHeight="1">
      <c r="A17" s="2"/>
      <c r="B17" s="2">
        <v>71015</v>
      </c>
      <c r="C17" s="3" t="s">
        <v>51</v>
      </c>
      <c r="D17" s="11">
        <v>348998</v>
      </c>
      <c r="E17" s="11">
        <v>348997.79</v>
      </c>
    </row>
    <row r="18" spans="1:5" ht="18" customHeight="1">
      <c r="A18" s="15"/>
      <c r="B18" s="15">
        <v>71078</v>
      </c>
      <c r="C18" s="6" t="s">
        <v>383</v>
      </c>
      <c r="D18" s="12">
        <v>1350</v>
      </c>
      <c r="E18" s="12">
        <v>1350</v>
      </c>
    </row>
    <row r="19" spans="1:5" s="8" customFormat="1" ht="18" customHeight="1">
      <c r="A19" s="14">
        <v>750</v>
      </c>
      <c r="B19" s="14"/>
      <c r="C19" s="9" t="s">
        <v>52</v>
      </c>
      <c r="D19" s="10">
        <f>SUM(D20:D21)</f>
        <v>277388</v>
      </c>
      <c r="E19" s="10">
        <f>SUM(E20:E21)</f>
        <v>277388</v>
      </c>
    </row>
    <row r="20" spans="1:5" ht="18" customHeight="1">
      <c r="A20" s="2"/>
      <c r="B20" s="2">
        <v>75011</v>
      </c>
      <c r="C20" s="3" t="s">
        <v>53</v>
      </c>
      <c r="D20" s="11">
        <v>242200</v>
      </c>
      <c r="E20" s="11">
        <v>242200</v>
      </c>
    </row>
    <row r="21" spans="1:5" ht="18" customHeight="1">
      <c r="A21" s="15"/>
      <c r="B21" s="15">
        <v>75045</v>
      </c>
      <c r="C21" s="6" t="s">
        <v>340</v>
      </c>
      <c r="D21" s="12">
        <v>35188</v>
      </c>
      <c r="E21" s="12">
        <v>35188</v>
      </c>
    </row>
    <row r="22" spans="1:5" s="8" customFormat="1" ht="18" customHeight="1" hidden="1">
      <c r="A22" s="14">
        <v>752</v>
      </c>
      <c r="B22" s="14"/>
      <c r="C22" s="9" t="s">
        <v>56</v>
      </c>
      <c r="D22" s="10">
        <f>SUM(D23)</f>
        <v>1200</v>
      </c>
      <c r="E22" s="10">
        <f>SUM(E23)</f>
        <v>0</v>
      </c>
    </row>
    <row r="23" spans="1:5" ht="18" customHeight="1" hidden="1">
      <c r="A23" s="15"/>
      <c r="B23" s="15">
        <v>75212</v>
      </c>
      <c r="C23" s="6" t="s">
        <v>57</v>
      </c>
      <c r="D23" s="12">
        <v>1200</v>
      </c>
      <c r="E23" s="12">
        <v>0</v>
      </c>
    </row>
    <row r="24" spans="1:5" ht="25.5">
      <c r="A24" s="14">
        <v>751</v>
      </c>
      <c r="B24" s="14"/>
      <c r="C24" s="9" t="s">
        <v>389</v>
      </c>
      <c r="D24" s="10">
        <f>D25</f>
        <v>22614</v>
      </c>
      <c r="E24" s="10">
        <f>E25</f>
        <v>22614</v>
      </c>
    </row>
    <row r="25" spans="1:5" ht="18" customHeight="1">
      <c r="A25" s="15"/>
      <c r="B25" s="15">
        <v>75109</v>
      </c>
      <c r="C25" s="6" t="s">
        <v>390</v>
      </c>
      <c r="D25" s="12">
        <v>22614</v>
      </c>
      <c r="E25" s="12">
        <v>22614</v>
      </c>
    </row>
    <row r="26" spans="1:5" ht="18" customHeight="1">
      <c r="A26" s="14">
        <v>752</v>
      </c>
      <c r="B26" s="14"/>
      <c r="C26" s="9" t="s">
        <v>56</v>
      </c>
      <c r="D26" s="10">
        <f>SUM(D27)</f>
        <v>1500</v>
      </c>
      <c r="E26" s="10">
        <f>SUM(E27)</f>
        <v>1500</v>
      </c>
    </row>
    <row r="27" spans="1:5" ht="18" customHeight="1">
      <c r="A27" s="15"/>
      <c r="B27" s="15">
        <v>75212</v>
      </c>
      <c r="C27" s="6" t="s">
        <v>57</v>
      </c>
      <c r="D27" s="12">
        <v>1500</v>
      </c>
      <c r="E27" s="12">
        <v>1500</v>
      </c>
    </row>
    <row r="28" spans="1:5" s="8" customFormat="1" ht="30.75" customHeight="1">
      <c r="A28" s="23">
        <v>754</v>
      </c>
      <c r="B28" s="14"/>
      <c r="C28" s="9" t="s">
        <v>88</v>
      </c>
      <c r="D28" s="27">
        <f>SUM(D29:D31)</f>
        <v>4163353.24</v>
      </c>
      <c r="E28" s="27">
        <f>SUM(E29:E31)</f>
        <v>4163353.24</v>
      </c>
    </row>
    <row r="29" spans="1:5" ht="30.75" customHeight="1">
      <c r="A29" s="2"/>
      <c r="B29" s="17">
        <v>75411</v>
      </c>
      <c r="C29" s="3" t="s">
        <v>59</v>
      </c>
      <c r="D29" s="19">
        <v>4134953.24</v>
      </c>
      <c r="E29" s="19">
        <v>4134953.24</v>
      </c>
    </row>
    <row r="30" spans="1:5" ht="30.75" customHeight="1">
      <c r="A30" s="2"/>
      <c r="B30" s="17">
        <v>75414</v>
      </c>
      <c r="C30" s="3" t="s">
        <v>60</v>
      </c>
      <c r="D30" s="19">
        <v>5100</v>
      </c>
      <c r="E30" s="19">
        <v>5100</v>
      </c>
    </row>
    <row r="31" spans="1:5" ht="18" customHeight="1">
      <c r="A31" s="2"/>
      <c r="B31" s="2">
        <v>75478</v>
      </c>
      <c r="C31" s="3" t="s">
        <v>383</v>
      </c>
      <c r="D31" s="11">
        <v>23300</v>
      </c>
      <c r="E31" s="19">
        <v>23300</v>
      </c>
    </row>
    <row r="32" spans="1:5" s="8" customFormat="1" ht="18" customHeight="1">
      <c r="A32" s="29">
        <v>851</v>
      </c>
      <c r="B32" s="29"/>
      <c r="C32" s="30" t="s">
        <v>66</v>
      </c>
      <c r="D32" s="33">
        <f>SUM(D33:D33)</f>
        <v>3764476.4</v>
      </c>
      <c r="E32" s="33">
        <f>SUM(E33:E33)</f>
        <v>3764476.4</v>
      </c>
    </row>
    <row r="33" spans="1:5" ht="43.5" customHeight="1">
      <c r="A33" s="15"/>
      <c r="B33" s="16">
        <v>85156</v>
      </c>
      <c r="C33" s="6" t="s">
        <v>93</v>
      </c>
      <c r="D33" s="18">
        <v>3764476.4</v>
      </c>
      <c r="E33" s="18">
        <v>3764476.4</v>
      </c>
    </row>
    <row r="34" spans="1:5" s="8" customFormat="1" ht="30.75" customHeight="1">
      <c r="A34" s="23">
        <v>852</v>
      </c>
      <c r="B34" s="14"/>
      <c r="C34" s="9" t="s">
        <v>67</v>
      </c>
      <c r="D34" s="27">
        <f>SUM(D35:D35)</f>
        <v>22498.13</v>
      </c>
      <c r="E34" s="27">
        <f>SUM(E35:E35)</f>
        <v>22498.13</v>
      </c>
    </row>
    <row r="35" spans="1:5" s="8" customFormat="1" ht="30.75" customHeight="1">
      <c r="A35" s="92"/>
      <c r="B35" s="68">
        <v>85205</v>
      </c>
      <c r="C35" s="70" t="s">
        <v>341</v>
      </c>
      <c r="D35" s="42">
        <v>22498.13</v>
      </c>
      <c r="E35" s="42">
        <v>22498.13</v>
      </c>
    </row>
    <row r="36" spans="1:5" s="8" customFormat="1" ht="30.75" customHeight="1">
      <c r="A36" s="23">
        <v>853</v>
      </c>
      <c r="B36" s="14"/>
      <c r="C36" s="9" t="s">
        <v>70</v>
      </c>
      <c r="D36" s="27">
        <f>D37</f>
        <v>434997</v>
      </c>
      <c r="E36" s="27">
        <f>E37</f>
        <v>434997</v>
      </c>
    </row>
    <row r="37" spans="1:5" ht="30.75" customHeight="1">
      <c r="A37" s="2"/>
      <c r="B37" s="17">
        <v>85321</v>
      </c>
      <c r="C37" s="3" t="s">
        <v>71</v>
      </c>
      <c r="D37" s="19">
        <v>434997</v>
      </c>
      <c r="E37" s="19">
        <v>434997</v>
      </c>
    </row>
    <row r="38" spans="1:5" s="8" customFormat="1" ht="25.5" customHeight="1">
      <c r="A38" s="7"/>
      <c r="B38" s="7"/>
      <c r="C38" s="46" t="s">
        <v>124</v>
      </c>
      <c r="D38" s="13">
        <f>D9+D11+D13+D19+D28+D32+D34+D36+D26+D24</f>
        <v>9656242.370000001</v>
      </c>
      <c r="E38" s="13">
        <f>E9+E11+E13+E19+E36+E28+E32+E34+E26+E24</f>
        <v>9656242.160000002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&amp;C&amp;"Arial,Pogrubiona kursywa"&amp;12Powiat Nowosolski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220</v>
      </c>
    </row>
    <row r="3" spans="2:6" ht="15.75">
      <c r="B3" s="171" t="s">
        <v>257</v>
      </c>
      <c r="C3" s="171"/>
      <c r="D3" s="171"/>
      <c r="E3" s="171"/>
      <c r="F3" s="171"/>
    </row>
    <row r="4" spans="2:6" ht="15.75">
      <c r="B4" s="171" t="s">
        <v>258</v>
      </c>
      <c r="C4" s="171"/>
      <c r="D4" s="171"/>
      <c r="E4" s="171"/>
      <c r="F4" s="171"/>
    </row>
    <row r="5" spans="2:6" ht="15.75">
      <c r="B5" s="171"/>
      <c r="C5" s="171"/>
      <c r="D5" s="171"/>
      <c r="E5" s="171"/>
      <c r="F5" s="171"/>
    </row>
    <row r="6" ht="12.75">
      <c r="F6" s="101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143</v>
      </c>
      <c r="E7" s="5" t="s">
        <v>214</v>
      </c>
      <c r="F7" s="5" t="s">
        <v>259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72" t="s">
        <v>146</v>
      </c>
      <c r="B9" s="4" t="s">
        <v>10</v>
      </c>
      <c r="C9" s="48" t="s">
        <v>260</v>
      </c>
      <c r="D9" s="55" t="s">
        <v>144</v>
      </c>
      <c r="E9" s="54">
        <v>75000</v>
      </c>
      <c r="F9" s="54">
        <v>71657</v>
      </c>
      <c r="H9" s="72"/>
    </row>
    <row r="10" spans="1:8" ht="38.25" hidden="1">
      <c r="A10" s="173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2"/>
    </row>
    <row r="11" spans="1:8" ht="38.25">
      <c r="A11" s="173"/>
      <c r="B11" s="4" t="s">
        <v>11</v>
      </c>
      <c r="C11" s="48" t="s">
        <v>261</v>
      </c>
      <c r="D11" s="55" t="s">
        <v>144</v>
      </c>
      <c r="E11" s="54">
        <v>209974</v>
      </c>
      <c r="F11" s="54">
        <v>209974</v>
      </c>
      <c r="H11" s="72"/>
    </row>
    <row r="12" spans="1:8" ht="25.5">
      <c r="A12" s="173"/>
      <c r="B12" s="4" t="s">
        <v>12</v>
      </c>
      <c r="C12" s="48" t="s">
        <v>262</v>
      </c>
      <c r="D12" s="55" t="s">
        <v>144</v>
      </c>
      <c r="E12" s="54">
        <v>60000</v>
      </c>
      <c r="F12" s="54">
        <v>0</v>
      </c>
      <c r="H12" s="72"/>
    </row>
    <row r="13" spans="1:8" ht="38.25">
      <c r="A13" s="173"/>
      <c r="B13" s="4" t="s">
        <v>13</v>
      </c>
      <c r="C13" s="48" t="s">
        <v>263</v>
      </c>
      <c r="D13" s="55" t="s">
        <v>144</v>
      </c>
      <c r="E13" s="54">
        <v>50000</v>
      </c>
      <c r="F13" s="54">
        <v>0</v>
      </c>
      <c r="H13" s="72"/>
    </row>
    <row r="14" spans="1:8" ht="38.25">
      <c r="A14" s="173"/>
      <c r="B14" s="4" t="s">
        <v>14</v>
      </c>
      <c r="C14" s="48" t="s">
        <v>264</v>
      </c>
      <c r="D14" s="55" t="s">
        <v>213</v>
      </c>
      <c r="E14" s="54">
        <v>50000</v>
      </c>
      <c r="F14" s="54">
        <v>0</v>
      </c>
      <c r="H14" s="72"/>
    </row>
    <row r="15" spans="1:8" ht="25.5">
      <c r="A15" s="173"/>
      <c r="B15" s="4" t="s">
        <v>15</v>
      </c>
      <c r="C15" s="48" t="s">
        <v>265</v>
      </c>
      <c r="D15" s="55" t="s">
        <v>218</v>
      </c>
      <c r="E15" s="54">
        <v>351000</v>
      </c>
      <c r="F15" s="54">
        <v>0</v>
      </c>
      <c r="H15" s="72"/>
    </row>
    <row r="16" spans="1:8" ht="38.25">
      <c r="A16" s="173"/>
      <c r="B16" s="4" t="s">
        <v>16</v>
      </c>
      <c r="C16" s="48" t="s">
        <v>266</v>
      </c>
      <c r="D16" s="55" t="s">
        <v>273</v>
      </c>
      <c r="E16" s="54">
        <v>176570</v>
      </c>
      <c r="F16" s="54">
        <v>6400</v>
      </c>
      <c r="H16" s="72"/>
    </row>
    <row r="17" spans="1:8" ht="38.25">
      <c r="A17" s="173"/>
      <c r="B17" s="4" t="s">
        <v>78</v>
      </c>
      <c r="C17" s="48" t="s">
        <v>267</v>
      </c>
      <c r="D17" s="55" t="s">
        <v>219</v>
      </c>
      <c r="E17" s="54">
        <v>484430</v>
      </c>
      <c r="F17" s="54">
        <v>484430</v>
      </c>
      <c r="H17" s="72"/>
    </row>
    <row r="18" spans="1:8" ht="51">
      <c r="A18" s="173"/>
      <c r="B18" s="4" t="s">
        <v>79</v>
      </c>
      <c r="C18" s="48" t="s">
        <v>268</v>
      </c>
      <c r="D18" s="55" t="s">
        <v>219</v>
      </c>
      <c r="E18" s="54">
        <v>44500</v>
      </c>
      <c r="F18" s="54">
        <v>44500</v>
      </c>
      <c r="H18" s="72"/>
    </row>
    <row r="19" spans="1:8" ht="51">
      <c r="A19" s="173"/>
      <c r="B19" s="4" t="s">
        <v>80</v>
      </c>
      <c r="C19" s="48" t="s">
        <v>269</v>
      </c>
      <c r="D19" s="55">
        <v>60014</v>
      </c>
      <c r="E19" s="54">
        <v>341114</v>
      </c>
      <c r="F19" s="54">
        <v>341114</v>
      </c>
      <c r="H19" s="72"/>
    </row>
    <row r="20" spans="1:8" ht="38.25">
      <c r="A20" s="173"/>
      <c r="B20" s="4" t="s">
        <v>81</v>
      </c>
      <c r="C20" s="48" t="s">
        <v>270</v>
      </c>
      <c r="D20" s="55" t="s">
        <v>274</v>
      </c>
      <c r="E20" s="54">
        <v>18000</v>
      </c>
      <c r="F20" s="54">
        <v>18000</v>
      </c>
      <c r="H20" s="72"/>
    </row>
    <row r="21" spans="1:8" ht="38.25">
      <c r="A21" s="173"/>
      <c r="B21" s="4">
        <v>12</v>
      </c>
      <c r="C21" s="48" t="s">
        <v>271</v>
      </c>
      <c r="D21" s="55" t="s">
        <v>275</v>
      </c>
      <c r="E21" s="54">
        <v>10000</v>
      </c>
      <c r="F21" s="54">
        <v>10000</v>
      </c>
      <c r="H21" s="72"/>
    </row>
    <row r="22" spans="1:10" ht="38.25">
      <c r="A22" s="173"/>
      <c r="B22" s="4">
        <v>13</v>
      </c>
      <c r="C22" s="48" t="s">
        <v>272</v>
      </c>
      <c r="D22" s="55" t="s">
        <v>276</v>
      </c>
      <c r="E22" s="54">
        <v>45000</v>
      </c>
      <c r="F22" s="54">
        <v>45000</v>
      </c>
      <c r="H22" s="72"/>
      <c r="J22" s="115"/>
    </row>
    <row r="23" spans="1:8" ht="12.75" hidden="1">
      <c r="A23" s="173"/>
      <c r="B23" s="4" t="s">
        <v>80</v>
      </c>
      <c r="C23" s="48"/>
      <c r="D23" s="55"/>
      <c r="E23" s="54"/>
      <c r="F23" s="54"/>
      <c r="H23" s="72"/>
    </row>
    <row r="24" spans="1:8" ht="12.75" hidden="1">
      <c r="A24" s="173"/>
      <c r="B24" s="4" t="s">
        <v>82</v>
      </c>
      <c r="C24" s="48"/>
      <c r="D24" s="55"/>
      <c r="E24" s="54"/>
      <c r="F24" s="54"/>
      <c r="H24" s="72"/>
    </row>
    <row r="25" spans="1:8" ht="12.75" hidden="1">
      <c r="A25" s="173"/>
      <c r="B25" s="4" t="s">
        <v>83</v>
      </c>
      <c r="C25" s="48"/>
      <c r="D25" s="55"/>
      <c r="E25" s="54"/>
      <c r="F25" s="54"/>
      <c r="H25" s="72"/>
    </row>
    <row r="26" spans="1:8" ht="12.75" hidden="1">
      <c r="A26" s="173"/>
      <c r="B26" s="4" t="s">
        <v>84</v>
      </c>
      <c r="C26" s="48"/>
      <c r="D26" s="55"/>
      <c r="E26" s="54"/>
      <c r="F26" s="54"/>
      <c r="H26" s="72"/>
    </row>
    <row r="27" spans="1:8" ht="12.75" hidden="1">
      <c r="A27" s="173"/>
      <c r="B27" s="4" t="s">
        <v>85</v>
      </c>
      <c r="C27" s="48"/>
      <c r="D27" s="55"/>
      <c r="E27" s="54"/>
      <c r="F27" s="54"/>
      <c r="H27" s="72"/>
    </row>
    <row r="28" spans="1:8" ht="12.75" hidden="1">
      <c r="A28" s="172" t="s">
        <v>147</v>
      </c>
      <c r="B28" s="4" t="s">
        <v>86</v>
      </c>
      <c r="C28" s="48"/>
      <c r="D28" s="55"/>
      <c r="E28" s="54"/>
      <c r="F28" s="54"/>
      <c r="H28" s="72"/>
    </row>
    <row r="29" spans="1:8" ht="38.25" customHeight="1" hidden="1">
      <c r="A29" s="173"/>
      <c r="B29" s="4" t="s">
        <v>99</v>
      </c>
      <c r="C29" s="48"/>
      <c r="D29" s="5"/>
      <c r="E29" s="54"/>
      <c r="F29" s="54"/>
      <c r="H29" s="72"/>
    </row>
    <row r="30" spans="1:8" ht="38.25" customHeight="1" hidden="1">
      <c r="A30" s="173"/>
      <c r="B30" s="4" t="s">
        <v>101</v>
      </c>
      <c r="C30" s="48"/>
      <c r="D30" s="5"/>
      <c r="E30" s="54"/>
      <c r="F30" s="54"/>
      <c r="H30" s="72"/>
    </row>
    <row r="31" spans="1:8" ht="12.75" hidden="1">
      <c r="A31" s="173"/>
      <c r="B31" s="4" t="s">
        <v>158</v>
      </c>
      <c r="C31" s="48"/>
      <c r="D31" s="5"/>
      <c r="E31" s="54"/>
      <c r="F31" s="54"/>
      <c r="H31" s="72"/>
    </row>
    <row r="32" spans="1:8" ht="38.25" customHeight="1" hidden="1">
      <c r="A32" s="173"/>
      <c r="B32" s="4" t="s">
        <v>159</v>
      </c>
      <c r="C32" s="48"/>
      <c r="D32" s="5"/>
      <c r="E32" s="54"/>
      <c r="F32" s="54"/>
      <c r="H32" s="72"/>
    </row>
    <row r="33" spans="1:8" ht="38.25" customHeight="1" hidden="1">
      <c r="A33" s="173"/>
      <c r="B33" s="4" t="s">
        <v>160</v>
      </c>
      <c r="C33" s="48"/>
      <c r="D33" s="5"/>
      <c r="E33" s="54"/>
      <c r="F33" s="54"/>
      <c r="H33" s="72"/>
    </row>
    <row r="34" spans="1:8" ht="38.25" customHeight="1" hidden="1">
      <c r="A34" s="173"/>
      <c r="B34" s="4" t="s">
        <v>161</v>
      </c>
      <c r="C34" s="48"/>
      <c r="D34" s="5"/>
      <c r="E34" s="54"/>
      <c r="F34" s="54"/>
      <c r="H34" s="72"/>
    </row>
    <row r="35" spans="1:8" ht="12.75" hidden="1">
      <c r="A35" s="173"/>
      <c r="B35" s="4" t="s">
        <v>162</v>
      </c>
      <c r="C35" s="48"/>
      <c r="D35" s="5"/>
      <c r="E35" s="54"/>
      <c r="F35" s="54"/>
      <c r="H35" s="72"/>
    </row>
    <row r="36" spans="1:8" ht="12.75" hidden="1">
      <c r="A36" s="173"/>
      <c r="B36" s="4" t="s">
        <v>163</v>
      </c>
      <c r="C36" s="48"/>
      <c r="D36" s="5"/>
      <c r="E36" s="54"/>
      <c r="F36" s="54"/>
      <c r="H36" s="72"/>
    </row>
    <row r="37" spans="1:8" ht="12.75" hidden="1">
      <c r="A37" s="173"/>
      <c r="B37" s="4" t="s">
        <v>164</v>
      </c>
      <c r="C37" s="48"/>
      <c r="D37" s="5"/>
      <c r="E37" s="54"/>
      <c r="F37" s="54"/>
      <c r="H37" s="72"/>
    </row>
    <row r="38" spans="1:8" ht="12.75" hidden="1">
      <c r="A38" s="173"/>
      <c r="B38" s="4" t="s">
        <v>165</v>
      </c>
      <c r="C38" s="48"/>
      <c r="D38" s="5"/>
      <c r="E38" s="54"/>
      <c r="F38" s="54"/>
      <c r="H38" s="72"/>
    </row>
    <row r="39" spans="1:8" ht="12.75" hidden="1">
      <c r="A39" s="173"/>
      <c r="B39" s="4" t="s">
        <v>166</v>
      </c>
      <c r="C39" s="48"/>
      <c r="D39" s="5"/>
      <c r="E39" s="54"/>
      <c r="F39" s="54"/>
      <c r="H39" s="72"/>
    </row>
    <row r="40" spans="1:8" ht="12.75" hidden="1">
      <c r="A40" s="173"/>
      <c r="B40" s="4" t="s">
        <v>167</v>
      </c>
      <c r="C40" s="48"/>
      <c r="D40" s="5"/>
      <c r="E40" s="54"/>
      <c r="F40" s="54"/>
      <c r="H40" s="72"/>
    </row>
    <row r="41" spans="1:8" ht="38.25" customHeight="1" hidden="1">
      <c r="A41" s="173"/>
      <c r="B41" s="4" t="s">
        <v>168</v>
      </c>
      <c r="C41" s="48"/>
      <c r="D41" s="5"/>
      <c r="E41" s="54"/>
      <c r="F41" s="54"/>
      <c r="H41" s="72"/>
    </row>
    <row r="42" spans="1:8" ht="12.75" hidden="1">
      <c r="A42" s="174"/>
      <c r="B42" s="4" t="s">
        <v>169</v>
      </c>
      <c r="C42" s="48"/>
      <c r="D42" s="5"/>
      <c r="E42" s="54"/>
      <c r="F42" s="54"/>
      <c r="H42" s="72"/>
    </row>
    <row r="43" spans="2:6" ht="12.75">
      <c r="B43" s="47"/>
      <c r="C43" s="26" t="s">
        <v>77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2015-03-17T07:18:01Z</cp:lastPrinted>
  <dcterms:created xsi:type="dcterms:W3CDTF">2005-07-08T06:14:37Z</dcterms:created>
  <dcterms:modified xsi:type="dcterms:W3CDTF">2015-03-17T07:22:17Z</dcterms:modified>
  <cp:category/>
  <cp:version/>
  <cp:contentType/>
  <cp:contentStatus/>
</cp:coreProperties>
</file>