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6"/>
  </bookViews>
  <sheets>
    <sheet name="drogowy" sheetId="1" r:id="rId1"/>
    <sheet name="kanalizacja deszczowa" sheetId="2" r:id="rId2"/>
    <sheet name="gaz" sheetId="3" r:id="rId3"/>
    <sheet name="telekomunikacja" sheetId="4" r:id="rId4"/>
    <sheet name="oświetlenie" sheetId="5" r:id="rId5"/>
    <sheet name="kolize energ," sheetId="6" r:id="rId6"/>
    <sheet name="ul. Zielonogórska" sheetId="7" r:id="rId7"/>
    <sheet name="Zestawienie Kosztów" sheetId="8" r:id="rId8"/>
  </sheets>
  <definedNames>
    <definedName name="_xlnm.Print_Area" localSheetId="0">'drogowy'!$A$1:$G$113</definedName>
    <definedName name="_xlnm.Print_Area" localSheetId="3">'telekomunikacja'!$A$1:$G$26</definedName>
    <definedName name="_xlnm.Print_Area" localSheetId="6">'ul. Zielonogórska'!$A$1:$G$69</definedName>
    <definedName name="_xlnm.Print_Area" localSheetId="7">'Zestawienie Kosztów'!$A$1:$E$19</definedName>
    <definedName name="_xlnm.Print_Titles" localSheetId="0">'drogowy'!$5:$7</definedName>
    <definedName name="_xlnm.Print_Titles" localSheetId="2">'gaz'!$3:$4</definedName>
    <definedName name="_xlnm.Print_Titles" localSheetId="1">'kanalizacja deszczowa'!$3:$4</definedName>
    <definedName name="_xlnm.Print_Titles" localSheetId="5">'kolize energ,'!$2:$4</definedName>
    <definedName name="_xlnm.Print_Titles" localSheetId="4">'oświetlenie'!$2:$4</definedName>
    <definedName name="_xlnm.Print_Titles" localSheetId="6">'ul. Zielonogórska'!$3:$5</definedName>
    <definedName name="_xlnm.Print_Titles" localSheetId="7">'Zestawienie Kosztów'!$4:$5</definedName>
    <definedName name="Z_81736BE1_8433_11D3_AC2F_444553540000_.wvu.PrintArea" localSheetId="7">'Zestawienie Kosztów'!$B$1:$E$15</definedName>
    <definedName name="Z_81736BE1_8433_11D3_AC2F_444553540000_.wvu.PrintTitles" localSheetId="7">'Zestawienie Kosztów'!$4:$5</definedName>
  </definedNames>
  <calcPr fullCalcOnLoad="1"/>
</workbook>
</file>

<file path=xl/sharedStrings.xml><?xml version="1.0" encoding="utf-8"?>
<sst xmlns="http://schemas.openxmlformats.org/spreadsheetml/2006/main" count="1003" uniqueCount="422">
  <si>
    <t>ofertowy</t>
  </si>
  <si>
    <t>Lp</t>
  </si>
  <si>
    <t>Nr Specyfikacji Technicznej</t>
  </si>
  <si>
    <t xml:space="preserve">Wyszczególnienie elementów rozliczeniowych                                  </t>
  </si>
  <si>
    <t>Jedn.</t>
  </si>
  <si>
    <t>Ilość</t>
  </si>
  <si>
    <t>cena</t>
  </si>
  <si>
    <t>Wartość</t>
  </si>
  <si>
    <t>ODTWORZENIE (WYZNACZENIE) TRASY I PUNKTÓW WYSOKOSCIOWYCH</t>
  </si>
  <si>
    <t>1</t>
  </si>
  <si>
    <t>D.01.01.01.</t>
  </si>
  <si>
    <t>Odtworzenie trasy i punktów wysokościowych</t>
  </si>
  <si>
    <t>km</t>
  </si>
  <si>
    <t xml:space="preserve">ROZBIÓRKA ELEMENTÓW DRÓG, OGRODZEŃ I PRZEPUSTÓW                                                                                                </t>
  </si>
  <si>
    <t>2</t>
  </si>
  <si>
    <t>D.01.02.04.</t>
  </si>
  <si>
    <t>Rozbiórka istniejącej nawierzchni bitumicznej, do grubości 10 cm wraz z wywozem i utylizacją</t>
  </si>
  <si>
    <t>m2</t>
  </si>
  <si>
    <t>3</t>
  </si>
  <si>
    <t>Rozbiórka istniejącej podbudowy konstrukcji jezdni (szlaka,gleba do grubości 35 cm wraz z wywozem i utylizacją)</t>
  </si>
  <si>
    <t>4</t>
  </si>
  <si>
    <t>Rozbiórka konstrukcji nawierzchni z płyt ażurowych wraz z wywyozem i utylizacją</t>
  </si>
  <si>
    <t>5</t>
  </si>
  <si>
    <t>Rozbiórka konstrukcji nawierzchi i podbudowy chodnika wraz z wywozem i utylizacją</t>
  </si>
  <si>
    <t>6</t>
  </si>
  <si>
    <t>Rozbiórka ścieku z kostki betonowej z łąwą betonową wraz z wywozem i utylizacją</t>
  </si>
  <si>
    <t>m</t>
  </si>
  <si>
    <t>7</t>
  </si>
  <si>
    <t>Rozbiórka krawężnika betonowego z ławą betonową  wraz z wywozem i utylizacją</t>
  </si>
  <si>
    <t>8</t>
  </si>
  <si>
    <t>Rozbiórka obrzeży  z ławą betonową wraz z wywyozem i utylizacją</t>
  </si>
  <si>
    <t>9</t>
  </si>
  <si>
    <t>Rozbiórka wyspy dzielącej wraz z wywozem i utylizacją</t>
  </si>
  <si>
    <t>10</t>
  </si>
  <si>
    <t>D.05.03.11.</t>
  </si>
  <si>
    <t>Frezowanie profilujące na srednią grubość 4cm na połaczeniu z ul. Zamiejską</t>
  </si>
  <si>
    <t>11</t>
  </si>
  <si>
    <t>Rozbiórka ogrodzenia z elementów metalowych na podmurówce</t>
  </si>
  <si>
    <t>12</t>
  </si>
  <si>
    <t>Rozbiórka ogrodzenia z elementów betonowych na podmurówce</t>
  </si>
  <si>
    <t>13</t>
  </si>
  <si>
    <t>Rozbiórka istniejącego ogrodzenia z siatki metalowej na podmurówce</t>
  </si>
  <si>
    <t>14</t>
  </si>
  <si>
    <t>Rozbiórka bramy metalowej dwuskrzydłowej z furtką</t>
  </si>
  <si>
    <t>szt.</t>
  </si>
  <si>
    <t>15</t>
  </si>
  <si>
    <t>Rozbiórka betonowego przepust fi 600 z wywyozem i utylizacją</t>
  </si>
  <si>
    <t>16</t>
  </si>
  <si>
    <t>Rozbiórka ścianki czołowej betonowego przepustu fi 600 z wywyozem i utaylizacją</t>
  </si>
  <si>
    <t>m3</t>
  </si>
  <si>
    <t>WYKONANIE KORYTA GRUNTOWEGO</t>
  </si>
  <si>
    <t>JEZDNIA</t>
  </si>
  <si>
    <t>17</t>
  </si>
  <si>
    <t>D.04.01.01</t>
  </si>
  <si>
    <t xml:space="preserve">Korytowanie na głębokość 40 cm wraz z profilowaniem i zagęszczaniem podłoża pod konstrukcję </t>
  </si>
  <si>
    <t>MIEJSCA POSTOJOWE</t>
  </si>
  <si>
    <t>18</t>
  </si>
  <si>
    <t>Korytowanie na głębokość 45 cm wraz z profilowaniem i zagęszczaniem podłoża pod konstrukcję zatok postojowych</t>
  </si>
  <si>
    <t>ZJAZDY</t>
  </si>
  <si>
    <t>19</t>
  </si>
  <si>
    <t>Korytowanie na głębokość 55 cm wraz z profilowaniem i zagęszczaniem podłoża pod konstrukcję - zjazd indywidualny</t>
  </si>
  <si>
    <t>20</t>
  </si>
  <si>
    <t>Korytowanie na głębokość 60 cm wraz z profilowaniem i zagęszczaniem podłoża pod konstrukcję - zjazd publiczny</t>
  </si>
  <si>
    <t>CHODNIKI</t>
  </si>
  <si>
    <t>21</t>
  </si>
  <si>
    <t>22</t>
  </si>
  <si>
    <t>Korytowanie pod nawierzchnię chodników na średnią głębokość  50 cm</t>
  </si>
  <si>
    <t>SKRZYŻOWANIE I PRZEJŚCIE WYNIESONE</t>
  </si>
  <si>
    <t>23</t>
  </si>
  <si>
    <t>Korytowanie pod nawierzchnię zabruków na średnią głębokość 50 cm</t>
  </si>
  <si>
    <t>WYKONANIE PODBUDOWY</t>
  </si>
  <si>
    <t>24</t>
  </si>
  <si>
    <t>D.04.05.01</t>
  </si>
  <si>
    <t>Warstwa mrozoochronna z mieszanki kruszywa związanej cementem C1,5/2 gr. 15cm</t>
  </si>
  <si>
    <t>25</t>
  </si>
  <si>
    <t>D.04.04.02</t>
  </si>
  <si>
    <t>Warstwa podbudowy zasadniczej z mieszanki niezwiązanej z kruszywa 0/31,5 gr. 20 cm</t>
  </si>
  <si>
    <t>26</t>
  </si>
  <si>
    <t>D.04.03.01</t>
  </si>
  <si>
    <t>Oczyszczenie warstw konstrukcyjnych mechanicznie - wastwy niebitumiczne</t>
  </si>
  <si>
    <t>27</t>
  </si>
  <si>
    <t>Skropienie warstw konstrukcyjnych emulsą asfaltową w ilości 1 kg/m2 - warstwy niebitumiczne</t>
  </si>
  <si>
    <t>28</t>
  </si>
  <si>
    <t>29</t>
  </si>
  <si>
    <t>Podbudowa z mieszanki niezwiązanej z kruszywa 0/31,5 gr. 21 cm</t>
  </si>
  <si>
    <t>30</t>
  </si>
  <si>
    <t>Warstwa mrozoochronna z mieszanki kruszywa związanej cementem C1,5/2 gr. 15cm - zjazd indyw., zjazd publiczny, wjazdy do garaży</t>
  </si>
  <si>
    <t>31</t>
  </si>
  <si>
    <t>Podbudowa z mieszanki niezwiązanej z kruszywa 0/31,5 gr. 15 cm - zjazd indywidualny, wjazdy do garaży</t>
  </si>
  <si>
    <t>32</t>
  </si>
  <si>
    <t>Podbudowa z mieszanki niezwiązanej z kruszywa 0/31,5 gr. 20 cm - zjazd publiczny</t>
  </si>
  <si>
    <t>CHODNIK</t>
  </si>
  <si>
    <t>33</t>
  </si>
  <si>
    <t>34</t>
  </si>
  <si>
    <t>Podbudowa z mieszanki niezwiązanej z kruszywa 0/31,5 gr. 15 cm</t>
  </si>
  <si>
    <t>35</t>
  </si>
  <si>
    <t>D.04.06.01</t>
  </si>
  <si>
    <t>Podbudowa z betonu cementowego na długości 1,5m na najazdach (skosach) na skrzyżowaniu i  przejściu  C12/15 gr. 26 cm (średnio)</t>
  </si>
  <si>
    <t>36</t>
  </si>
  <si>
    <t xml:space="preserve">Podbudowa z mieszanki związanej cementem C 5/6 gr. 31 cm </t>
  </si>
  <si>
    <t>37</t>
  </si>
  <si>
    <t>WYKONANIE NAWIERZCHNI</t>
  </si>
  <si>
    <t>38</t>
  </si>
  <si>
    <t>Oczyszczenie warstw konstrukcyjnych mechanicznie - wastwy bitumiczne</t>
  </si>
  <si>
    <t>39</t>
  </si>
  <si>
    <t>Skropienie warstw konstrukcyjnych emulsą asfaltową w ilości 0,5 kg/m2 - warstwy bitumiczne</t>
  </si>
  <si>
    <t>40</t>
  </si>
  <si>
    <t>D.05.03.05a</t>
  </si>
  <si>
    <t>Warstwa wiążąca AC16W grubości 8 cm - jezdnia</t>
  </si>
  <si>
    <t>41</t>
  </si>
  <si>
    <t>D.05.03.05b</t>
  </si>
  <si>
    <t>Warstwa ścieralna AC11S grubości 4 cm - jezdnia</t>
  </si>
  <si>
    <t>42</t>
  </si>
  <si>
    <t>D.05.03.23.</t>
  </si>
  <si>
    <t>Nawierzchnia z kostki betonowej kolor grafitowy, gr. 8 cm na podsypce cementowo-kruszywowej 1:4 gr. 3 cm</t>
  </si>
  <si>
    <t>43</t>
  </si>
  <si>
    <t>Nawierzchnia z kostki betonowej kolor grafitowy, gr. 8 cm na podsypce cementowo-kruszywowej 1:4 gr. 3 cm - zjazd indywidualny i publiczny</t>
  </si>
  <si>
    <t>44</t>
  </si>
  <si>
    <t>Nawierzchnia z kostki betonowej gr. 8 cm na podsypce cementowo-kruszywowej 1:4 gr. 3 cm</t>
  </si>
  <si>
    <t>45</t>
  </si>
  <si>
    <t>Nawierzchnia z kostki betonowej gr. 8 cm na podsypce cementowo-kruszywowej 1:4 gr. 3 cm - koloru grafitowego, opaska szerokosci 20cm na krawedziach chodnika</t>
  </si>
  <si>
    <t>46</t>
  </si>
  <si>
    <t>Brukowa kostka betonowa koloru czerwonego gr 8 cm na podcypce cementowo-kruszywowej 1:4 gr 3 cm</t>
  </si>
  <si>
    <t>WYKONANIE OZNAKOWANIA</t>
  </si>
  <si>
    <t>ISTNIEJĄCE OZNAKOWANIE PIONOWE</t>
  </si>
  <si>
    <t>Demontaż istniejącego oznakowania pionowego wraz z utylizacją</t>
  </si>
  <si>
    <t>47</t>
  </si>
  <si>
    <t xml:space="preserve">   - tablice znaków</t>
  </si>
  <si>
    <t>48</t>
  </si>
  <si>
    <t xml:space="preserve">   - słupki i pylony</t>
  </si>
  <si>
    <t xml:space="preserve">OZNAKOWANIE PIONOWE                                                                    </t>
  </si>
  <si>
    <t>49</t>
  </si>
  <si>
    <t>D.07.02.01.</t>
  </si>
  <si>
    <t>Tablice znaków pionowych</t>
  </si>
  <si>
    <t>50</t>
  </si>
  <si>
    <t>Słupki i konstrukcje wsporcze dla znaków pionowych</t>
  </si>
  <si>
    <t>51</t>
  </si>
  <si>
    <t>Istniejący znak do przestwienia - tarcze</t>
  </si>
  <si>
    <t>52</t>
  </si>
  <si>
    <t>Istniejący znak do przestwienia - słupki</t>
  </si>
  <si>
    <t xml:space="preserve">OZNAKOWANIE POZIOME                                                                                  </t>
  </si>
  <si>
    <t>53</t>
  </si>
  <si>
    <t>D.07.01.01.</t>
  </si>
  <si>
    <t>54</t>
  </si>
  <si>
    <t xml:space="preserve">URZĄDZENIA BEZPIECZEŃSTWA RUCHU                                                                               </t>
  </si>
  <si>
    <t>55</t>
  </si>
  <si>
    <t>D.07.06.02.</t>
  </si>
  <si>
    <t xml:space="preserve">Balustrada U-11a </t>
  </si>
  <si>
    <t xml:space="preserve">m </t>
  </si>
  <si>
    <t>ELEMENTY ULIC</t>
  </si>
  <si>
    <t>KRAWĘŻNIKI BETONOWE</t>
  </si>
  <si>
    <t>56</t>
  </si>
  <si>
    <t>D.08.01.01.</t>
  </si>
  <si>
    <t>Ustawienie krawężników betonowych 20x30 w tym krawężników obniżonych na ławie betonowej z oporem C12/15</t>
  </si>
  <si>
    <t xml:space="preserve">OBRZEŻA BETONOWE                                                                                      </t>
  </si>
  <si>
    <t>57</t>
  </si>
  <si>
    <t>D.08.03.01.</t>
  </si>
  <si>
    <t>Ustawienie obrzeży betonowych 8x30 na ławie betonowej z oporem C12/15</t>
  </si>
  <si>
    <t>58</t>
  </si>
  <si>
    <t>Ustawienie obrzeży betonowych 15x30 na ławie betonowej z oporem C12/15</t>
  </si>
  <si>
    <t xml:space="preserve">ŚCIEK Z KOSTKI BETONOWEJ                                                                            </t>
  </si>
  <si>
    <t>59</t>
  </si>
  <si>
    <t>D.08.05.06a.</t>
  </si>
  <si>
    <t>Ściek przykrawężnikowy z dwóch rzędów kostki betonowej gr. 8 cm na ławie betonowej z oporem C12/15</t>
  </si>
  <si>
    <t>INNE ROBOTY</t>
  </si>
  <si>
    <t>60</t>
  </si>
  <si>
    <t>D.06.03.01.</t>
  </si>
  <si>
    <t>Pobocze gruntowe</t>
  </si>
  <si>
    <t>61</t>
  </si>
  <si>
    <t>Pobocze utwardzone z kruszywa łamanego stabilzowanego mechanicznie 0/31,5 gr. 15 cm</t>
  </si>
  <si>
    <t>62</t>
  </si>
  <si>
    <t>D.07.06.01.</t>
  </si>
  <si>
    <t>Ustawienie bramy dwuskrzydłowej metalowej z furtką (szerokości 4,5 m) brama i furtka dostosowane wizualnie do istn. (dz. nr 522)</t>
  </si>
  <si>
    <t>63</t>
  </si>
  <si>
    <t>64</t>
  </si>
  <si>
    <t>Wykonanie ogrodzenia z elementów metalowych na podmurówce z betonu - ogrodzenie dostosowane wizualnie do istn. (dz. nr 522)</t>
  </si>
  <si>
    <t>65</t>
  </si>
  <si>
    <t>Wykonanie ogrodzenia z elementów betonowych na podmurówce z betonu - ogrodzenie dostosowane wizualnie do istn. (dz. nr 516)</t>
  </si>
  <si>
    <t>66</t>
  </si>
  <si>
    <t>67</t>
  </si>
  <si>
    <t>D.01.03.07.</t>
  </si>
  <si>
    <t>Regulacja wysokościowa studzienek teletechnicznych betonem C16/20</t>
  </si>
  <si>
    <t>68</t>
  </si>
  <si>
    <t>D.03.01.03.</t>
  </si>
  <si>
    <t xml:space="preserve">Odtworzennie istniejacego przepustu  fi 600 mm wraz z podsypką, i zasypką </t>
  </si>
  <si>
    <t>69</t>
  </si>
  <si>
    <t>Odtworzennie ścianki czołowej istniejącego przepustu  fi 600 mm</t>
  </si>
  <si>
    <t>70</t>
  </si>
  <si>
    <t>D.01.02.01.</t>
  </si>
  <si>
    <t>Wycinka drzew średnicy 15-30 cm wraz z karczowaniem pni</t>
  </si>
  <si>
    <t>71</t>
  </si>
  <si>
    <t>Wycinka karczowanie krzewów</t>
  </si>
  <si>
    <t>72</t>
  </si>
  <si>
    <t>D.06.01.01.</t>
  </si>
  <si>
    <r>
      <t>FORMULARZ KOSZTORYSU OFERTOWEGO  
KANALIZACJA DESZCZOWA</t>
    </r>
    <r>
      <rPr>
        <sz val="14"/>
        <rFont val="Arial Narrow"/>
        <family val="2"/>
      </rPr>
      <t xml:space="preserve">                                                                                                                         </t>
    </r>
  </si>
  <si>
    <t>Przebudowa drogi powiatowej 3469F w ciągu ulicy Kamiennej w Nowej Soli</t>
  </si>
  <si>
    <t>L.p.</t>
  </si>
  <si>
    <t>NR Specyfikacji Technicznej</t>
  </si>
  <si>
    <t>Opis</t>
  </si>
  <si>
    <t xml:space="preserve">J.m.              </t>
  </si>
  <si>
    <t>Obmiar</t>
  </si>
  <si>
    <t>Cena
 jednostk.</t>
  </si>
  <si>
    <t>ROBOTY PRZYGOTOWAWCZE         KOD CPV 45111200-0</t>
  </si>
  <si>
    <t>D-03.02.01</t>
  </si>
  <si>
    <t>Wyznaczenie trasy i punktów wysokościowych przy liniowych robotach ziemnych</t>
  </si>
  <si>
    <t xml:space="preserve">KANALIZACJA DESZCZOWA    KOD CPV 45231300-8   </t>
  </si>
  <si>
    <t>Wykonanie kanalizacji z rur kanalizacyjnych PVC SN12 o śr. 200 mm</t>
  </si>
  <si>
    <t>Wykonanie kanalizacji z rur kanalizacyjnych PVC SN12 o śr. 250 mm</t>
  </si>
  <si>
    <t>Wykonanie kanalizacji z rur kanalizacyjnych PVC SN12 o śr. 315 mm</t>
  </si>
  <si>
    <t>Wykonanie kanalizacji z rur kanalizacyjnych PVC SN12 o śr. 400 mm</t>
  </si>
  <si>
    <t xml:space="preserve">Studnie betonowe z kręgów betonowych w gotowym wykopie - średnica 1000 mm, z betonu wibroprasowanego,C35/45 wodoszczelnego,W8, mrozoodpornego, łączonych na uszczelkę </t>
  </si>
  <si>
    <t xml:space="preserve">Studnie betonowe z kręgów betonowych w gotowym wykopie - średnica 1200 mm, z betonu wibroprasowanego,C35/45 wodoszczelnego,W8, mrozoodpornego, łączonych na uszczelkę </t>
  </si>
  <si>
    <t xml:space="preserve">Studnie betonowe z kręgów betonowych w gotowym wykopie - średnica 1500 mm, z betonu wibroprasowanego,C35/45 wodoszczelnego,W8, mrozoodpornego, łączonych na uszczelkę </t>
  </si>
  <si>
    <t xml:space="preserve">Studzienki ściekowe uliczne betonowe o śr.500 mm z osadnikiem H=0,8m </t>
  </si>
  <si>
    <t>Osadnik zawiesiny ogólnej o pojemności 1,0m3</t>
  </si>
  <si>
    <t>Osadnik zawiesiny ogólnej o pojemności 1,5 m3</t>
  </si>
  <si>
    <t>Regulacja wysokościowa istniejących studzienek kanalizacyjnych</t>
  </si>
  <si>
    <t>Regulacja wysokościowa istniejącej armatury wodociągowej</t>
  </si>
  <si>
    <t>Regulacja wysokościowa istniejącej armatury gazowej</t>
  </si>
  <si>
    <t>Demontaż istniejących studzienek ściekowych wraz z utylizacją</t>
  </si>
  <si>
    <t>kpl.</t>
  </si>
  <si>
    <t>WARTOŚĆ ROBÓT NETTO:</t>
  </si>
  <si>
    <t>WARTOŚĆ PODATKU VAT [stawka 23%]</t>
  </si>
  <si>
    <t>WARTOŚĆ ROBÓT BRUTTO:</t>
  </si>
  <si>
    <r>
      <t>FORMULARZ KOSZTORYSU OFERTOWEGO                                                                                                                            SIEĆ GAZOWA</t>
    </r>
    <r>
      <rPr>
        <sz val="14"/>
        <rFont val="Arial Narrow"/>
        <family val="2"/>
      </rPr>
      <t xml:space="preserve">                                                                                                                        </t>
    </r>
  </si>
  <si>
    <t>Numer 
specyf.
Techn.</t>
  </si>
  <si>
    <t xml:space="preserve">Wyszczególnienie elementów
 rozliczeniowych </t>
  </si>
  <si>
    <t>Cena
jednost.</t>
  </si>
  <si>
    <t>Wartość               zł</t>
  </si>
  <si>
    <t>ROBOTY PRZYGOTOWAWCZE</t>
  </si>
  <si>
    <t>1.</t>
  </si>
  <si>
    <t>D.01.03.06.</t>
  </si>
  <si>
    <t>Wyznaczenie trasy i punktów wysokościowych 
przy liniowych robotach ziemnych</t>
  </si>
  <si>
    <t>ROBOTY MONTAŻOWE</t>
  </si>
  <si>
    <t>2.</t>
  </si>
  <si>
    <t xml:space="preserve">Wykonanie przebudowy sieci gazowej niskiego ciśnienia z rur PEHD Ø63x5,8mm PE100 SDR11 RC wraz z demontażem istniejących odcinków i utylizacją </t>
  </si>
  <si>
    <t>3.</t>
  </si>
  <si>
    <t xml:space="preserve">Wykonanie przebudowy sieci gazowej niskiego ciśnienia z rur PEHD Ø90x5,2mm PE100 SDR17,6 wraz z demontażem istniejących odcinków i utylizacją </t>
  </si>
  <si>
    <t>4.</t>
  </si>
  <si>
    <t xml:space="preserve">Wykonanie przebudowy sieci gazowej niskiego ciśnienia z rur PEHD Ø125x7,1mm PE100 SDR17,6 wraz z demontażem istniejących odcinków i utylizacją </t>
  </si>
  <si>
    <t>5.</t>
  </si>
  <si>
    <t xml:space="preserve">Wykonanie przebudowy sieci gazowej niskiego ciśnienia z rur PEHD Ø160x9,1mm PE100 SDR17,6 wraz z demontażem istniejących odcinków i utylizacją </t>
  </si>
  <si>
    <t>6.</t>
  </si>
  <si>
    <t xml:space="preserve">Wykonanie przebudowy sieci gazowej niskiego ciśnienia z rur PEHD Ø225x12,8mm PE100 SDR17,6 wraz z demontażem istniejących odcinków i utylizacją </t>
  </si>
  <si>
    <t>FORMULARZ KOSZTORYSU OFERTOWEGO  
BRANŻA TELEKOMUNIKACYJNA</t>
  </si>
  <si>
    <t>Przebudowa drogi powiatowej 3469F - ul. Kamiennej w Nowej Soli</t>
  </si>
  <si>
    <t>STWiORB</t>
  </si>
  <si>
    <t>Przebudowa i zabezpieczenie  kanalizacji kablowej Netia</t>
  </si>
  <si>
    <t>Budowa kanalizacji kablowej -  analogia odkopanie i przełożenie</t>
  </si>
  <si>
    <t>D.01.03.04.</t>
  </si>
  <si>
    <t>Budowa kanalizacji kablowej pierwotnej z rur z tworzyw sztucznych w wykopie wykonanym machanicznie w gruncie kategorii IV, 1 warstwa i 2 otwory w ciągu kanalizacji, 2 rury w warstwie- analogia</t>
  </si>
  <si>
    <t>Budowa kanalizacji kablowej -analogia zabezpiecznie kanalizacji rurami dwudzielnymi</t>
  </si>
  <si>
    <t>Analogia zabezpieczenie kanalizacji w istniejącym wykopie, grunt kategorii IV, przepust rurą dwudzielną 120mm</t>
  </si>
  <si>
    <t>Budowa kanalizacji kablowej</t>
  </si>
  <si>
    <t>Budowa kanalizacji kablowej pierwotnej z rur z tworzyw sztucznych w wykopie wykonanym machanicznie w gruncie kategorii IV, 1 warstwa i 2 otwory w ciągu kanalizacji, 2 rury w warstwie</t>
  </si>
  <si>
    <t>Budowa studni kablowej</t>
  </si>
  <si>
    <t>Budowa studni kablowych prefabrykowanych rozdzielczych SKR, typ SKR-1, grunt kategorii IV</t>
  </si>
  <si>
    <t>szt</t>
  </si>
  <si>
    <t>Wymiana ram i pokryw studni, ramy studni 600x1000</t>
  </si>
  <si>
    <t>Wymiana ram i pokryw studni, pokrywy studni 600x1000</t>
  </si>
  <si>
    <t>Demontaż studni kablowych</t>
  </si>
  <si>
    <t>Mechaniczna rozbiórka studni kablowych przy przebudowie, studnia SKR-1, studnia prefabrykowana</t>
  </si>
  <si>
    <t>Utylizacja odpadów</t>
  </si>
  <si>
    <t>Wywóz samochodami skrzyniowymi, ziemia, dodatek za każdy następny 1·km</t>
  </si>
  <si>
    <t>Przebudowa i zabezpieczenie  kanalizacji kablowej Orange</t>
  </si>
  <si>
    <t>Odkopanie i przesunięcie studni kablowych</t>
  </si>
  <si>
    <t>Analogia przesunięcie  studni kablowych przy przebudowie, studnia SKR-1, studnia prefabrykowana</t>
  </si>
  <si>
    <t>Budowa gardeł dodatkowych prefabrykowanych dla studni kablowych magistralnych SKM, typ SKM-3, grunt kategorii I-II</t>
  </si>
  <si>
    <t>FORMULARZ KOSZTORYSU OFERTOWEGO  
OŚWIETLENIE</t>
  </si>
  <si>
    <t>D.07.07.01</t>
  </si>
  <si>
    <t>OSWIETLENIE ULIC</t>
  </si>
  <si>
    <t>X</t>
  </si>
  <si>
    <t>Kopanie rowów dla kabli w sposób ręczny w gruncie kat. III</t>
  </si>
  <si>
    <t>Ręczne rozebranie nawierzchni chodników z płyt chodni- kowych betonowych 35x35x5 cm na podsypce cemento- wo-piaskowej</t>
  </si>
  <si>
    <t>Nasypanie warstwy piasku na dnie rowu kablowego o szerokości do 0.4 m</t>
  </si>
  <si>
    <t>Ułożenie rur osłonowych z PCW o śr.do 140 mm - DVK 75</t>
  </si>
  <si>
    <t>Ułożenie rur osłonowych z PCW o śr.do 140 mm  SRS 75</t>
  </si>
  <si>
    <t>Układanie kabli o masie do 3.0 kg/m w rurach, pusta- kach lub kanałach zamkniętych - kabel YAKY 4x35</t>
  </si>
  <si>
    <t>Układanie kabli o masie do 2.0 kg/m w rowach kablo- wych ręcznie - kabel YAKY 4x35</t>
  </si>
  <si>
    <t>Układanie kabli o masie do 2.0 kg/m w rowach kablo- wych ręcznie - kabel YKY 4x16</t>
  </si>
  <si>
    <t>Zasypywanie rowów dla kabli wykonanych ręcznie w gruncie kat. III</t>
  </si>
  <si>
    <t>Nawierzchnie po robotach kablowych na chodnikach, wjazdach, placach z płyt betonowych 35x35x5 cm na podsypce cementowo-piaskowej</t>
  </si>
  <si>
    <t>Zarobienie na sucho końca kabla 5-żyłowego o przekro- ju żył do 50 mm2 na napięcie do 1 kV o izolacji i powło- ce z tworzyw sztucznych</t>
  </si>
  <si>
    <t>Montaż i stawianie słupów oświetleniowych o masie do 100 kg - słup oświetlenieowy dekoracyjny anodowany H=6m</t>
  </si>
  <si>
    <t>Montaż przewodów do opraw oświetleniowych - wciąga- nie w słupy, rury osłonowe i wysięgniki przy wysokości latarń do 7 m - YDY 3x2,5</t>
  </si>
  <si>
    <t>kpl.przew.</t>
  </si>
  <si>
    <t>Montaż opraw oświetlenia zewnętrznego na wysięgniku - oprawa LED  moc 68 W</t>
  </si>
  <si>
    <t>Zarobienie na sucho końca kabla 5-żyłowego o przekro- ju żył do 16 mm2 na napięcie do 1 kV o izolacji i powło- ce z tworzyw sztucznych</t>
  </si>
  <si>
    <t>Złącza kablowe typu ZK1a 400  - szafka oświetlenia drogowego</t>
  </si>
  <si>
    <t>Badanie linii kablowej N.N.- kabel 4-żyłowy</t>
  </si>
  <si>
    <t>odc.</t>
  </si>
  <si>
    <t>Uziomy ze stali profilowanej miedziowane o długości 3 m (metoda wykonania udarowa) - grunt kat.III</t>
  </si>
  <si>
    <t>Uziomy ze stali profilowanej miedziowane (metoda wy- konania udarowa) - grunt kat.III za następne 1.5 m dłu- gości</t>
  </si>
  <si>
    <t>Badania i pomiary instalacji uziemiającej (pierwszy po- miar)</t>
  </si>
  <si>
    <t>Badania i pomiary instalacji uziemiającej (każdy następ- ny pomiar)</t>
  </si>
  <si>
    <t>obsługa geodezyjna</t>
  </si>
  <si>
    <t>kpl</t>
  </si>
  <si>
    <t xml:space="preserve">FORMULARZ KOSZTORYSU OFERTOWEGO
LIKWIDACJA KOLICJI </t>
  </si>
  <si>
    <t>D.01.03.01</t>
  </si>
  <si>
    <t>Przebudowa urządzeń energetycznych</t>
  </si>
  <si>
    <t>x</t>
  </si>
  <si>
    <t>Kolizja  Kamienna -  Zielonogórska - Wilcza</t>
  </si>
  <si>
    <r>
      <t xml:space="preserve">Demontaż przyłączy napowietrznych z przewodów izolo- wanych typu AsXSn lub podobnych o przekroju do 4x10 </t>
    </r>
    <r>
      <rPr>
        <sz val="9"/>
        <rFont val="Arial Narrow"/>
        <family val="2"/>
      </rPr>
      <t>mm2 z udziałem podnośnika samochodowego</t>
    </r>
  </si>
  <si>
    <t>przew.</t>
  </si>
  <si>
    <t>Demontaż przyłączy napowietrznych z przewodów niei- zolowanych z wejściem na słup lub z drabin</t>
  </si>
  <si>
    <t>Demontaż słupów żelbetowych linii NN rozkracznych</t>
  </si>
  <si>
    <t>Odkopanie i demontaż słupów żelbetowych pojedyń- czychsprzętem mechanicznym z zasypaniem wykopu - żerdzie BSW dł. 12 m</t>
  </si>
  <si>
    <t>Demontaż osprzętu sieciowego i konstrukcji metalowych linii NN - poprzecznik przelotowy na słupie leżącym</t>
  </si>
  <si>
    <t>Demontaż opraw oświetlenia zewnętrznego na trzpieniu słupa lub wysięgniku</t>
  </si>
  <si>
    <t>Montaż i stawianie słupów linii napowietrznej nn z żerdzi wirowanych - pojedynczy o długości do 10.5 m - E 10,5/ 12</t>
  </si>
  <si>
    <t>słup</t>
  </si>
  <si>
    <t>Montaż konstrukcji stalowych i osprzętu linii napowietrz- nej nn - konstrukcja KM-9</t>
  </si>
  <si>
    <t>Montaż konstrukcji stalowych i osprzętu linii napowietrz- nej nn - montaż haków</t>
  </si>
  <si>
    <r>
      <t>Montaż przyłączy przewodami izolowanymi typu AsXSn lub podobnymi o przekroju do 4x25 mm2 z udziałem podnośnika samochod</t>
    </r>
    <r>
      <rPr>
        <sz val="9"/>
        <rFont val="Arial Narrow"/>
        <family val="2"/>
      </rPr>
      <t>owego - budynek 10</t>
    </r>
  </si>
  <si>
    <r>
      <t>Montaż przyłączy przewodami izolowanymi typu AsXSn lub podobnymi o przekroju do 4x25 mm2 z udziałem podnośnika samochod</t>
    </r>
    <r>
      <rPr>
        <sz val="9"/>
        <rFont val="Arial Narrow"/>
        <family val="2"/>
      </rPr>
      <t>owego - budynek 76</t>
    </r>
  </si>
  <si>
    <r>
      <t>Montaż przyłączy przewodami izol</t>
    </r>
    <r>
      <rPr>
        <sz val="9"/>
        <rFont val="Arial Narrow"/>
        <family val="2"/>
      </rPr>
      <t>owanymi typu AsXSn lub podobnymi o przekroju do 4x25 mm2 z udziałem podnośnika samochodowego - budynek 1 Wilcza</t>
    </r>
  </si>
  <si>
    <r>
      <t xml:space="preserve">Montaż przewodów nieizolowanych </t>
    </r>
    <r>
      <rPr>
        <sz val="9"/>
        <rFont val="Arial Narrow"/>
        <family val="2"/>
      </rPr>
      <t>o przekroju do 50 mm2 linii napowietrznej nn</t>
    </r>
  </si>
  <si>
    <t>km/1 przew</t>
  </si>
  <si>
    <t>Ręczne rozebranie nawierzchni chodników z brukowca o grubości 16-20 cm</t>
  </si>
  <si>
    <t>Wykopy pionowe ręczne dla urządzenia przeciskowego wraz z jego zasypaniem w gruncie nienawodnionym kat.III-IV</t>
  </si>
  <si>
    <t>Przewierty mechaniczne dla rury o śr.do 125 mm pod obiektami - SRS 110</t>
  </si>
  <si>
    <t>Ułożenie rur osłonowych z PCW o śr.do 140 mm - DVK 110</t>
  </si>
  <si>
    <r>
      <t>Układanie kabli o masie do 2.0 kg/m bezpośred</t>
    </r>
    <r>
      <rPr>
        <sz val="9"/>
        <color indexed="8"/>
        <rFont val="Arial Narrow"/>
        <family val="2"/>
      </rPr>
      <t>nio na słupach betonowych  - NAY2Y-J 4x150</t>
    </r>
  </si>
  <si>
    <r>
      <t>Układanie kabli o masie do 2.0 kg/m przez wciąganie do rur osłonowych mocowanych na słupach betonowych - NAY2Y-</t>
    </r>
    <r>
      <rPr>
        <sz val="10"/>
        <rFont val="Arial Narrow"/>
        <family val="2"/>
      </rPr>
      <t>J 4x150</t>
    </r>
  </si>
  <si>
    <t>Układanie kabli o masie do 3.0 kg/m w rurach, pusta- kach lub kanałach zamkniętych - NAY2Y-J 4x150</t>
  </si>
  <si>
    <t>Układanie kabli o masie do 2.0 kg/m w rowach kablo- wych ręcznie - NAY2Y-J 4x150</t>
  </si>
  <si>
    <r>
      <t>Zasypywanie rowów dla kabli wykonanych ręczni</t>
    </r>
    <r>
      <rPr>
        <sz val="9"/>
        <color indexed="8"/>
        <rFont val="Arial Narrow"/>
        <family val="2"/>
      </rPr>
      <t>e w gruncie kat. III</t>
    </r>
  </si>
  <si>
    <t>Montaż ogranicznika przepięć w liniach napowietrznych nn z przewodów izolowanych</t>
  </si>
  <si>
    <t>Badania i pomiary instalacji uziemiającej (pierwszy pomiar)</t>
  </si>
  <si>
    <t>Badania i pomiary instalacji uziemiającej (każdy następny pomiar)</t>
  </si>
  <si>
    <t>Kolizja  Kamienna - Grunwaldzka</t>
  </si>
  <si>
    <r>
      <t>Demontaż przyłączy napowietrznych z przewodów izolo- wanych typu AsXSn lub podobnych o przekroju do 4x10 mm2 z udz</t>
    </r>
    <r>
      <rPr>
        <sz val="10"/>
        <rFont val="Arial Narrow"/>
        <family val="2"/>
      </rPr>
      <t>iałem podnośnika samochodowego</t>
    </r>
  </si>
  <si>
    <r>
      <t>Montaż i stawianie słupów linii napowietrznej nn z żerdzi wirowanych - pojedynczy o długości do 1</t>
    </r>
    <r>
      <rPr>
        <sz val="9"/>
        <rFont val="Arial Narrow"/>
        <family val="2"/>
      </rPr>
      <t>0.5 m - E 10,5/ 12</t>
    </r>
  </si>
  <si>
    <r>
      <t>Montaż konstrukcji stalowych i o</t>
    </r>
    <r>
      <rPr>
        <sz val="9"/>
        <rFont val="Arial Narrow"/>
        <family val="2"/>
      </rPr>
      <t>sprzętu linii napowietrz- nej nn - konstrukcja KM-9</t>
    </r>
  </si>
  <si>
    <r>
      <t>Montaż ogranicznika przepięć w l</t>
    </r>
    <r>
      <rPr>
        <sz val="9"/>
        <rFont val="Arial Narrow"/>
        <family val="2"/>
      </rPr>
      <t>iniach napowietrznych nn z przewodów izolowanych</t>
    </r>
  </si>
  <si>
    <t>Układanie kabli o masie do 2.0 kg/m bezpośrednio na słupach betonowych  - NAY2Y-J 4x150</t>
  </si>
  <si>
    <t>Układanie kabli o masie do 2.0 kg/m przez wciąganie do rur osłonowych mocowanych na słupach betonowych - NAY2Y-J 4x150</t>
  </si>
  <si>
    <r>
      <t>Uziomy ze stali profilowanej miedziowane o długości 3 m (metoda wykonania udarowa) - grunt kat.II</t>
    </r>
    <r>
      <rPr>
        <sz val="9"/>
        <color indexed="8"/>
        <rFont val="Arial Narrow"/>
        <family val="2"/>
      </rPr>
      <t>I</t>
    </r>
  </si>
  <si>
    <t>Uziomy ze stali profilowanej miedziowane (metoda wy- konania udarowa) - grunt kat.III za następne 1.5 m długości</t>
  </si>
  <si>
    <t>Kolizja  Kamienna-Botaniczna</t>
  </si>
  <si>
    <r>
      <t>Demontaż przyłączy napowietrznych z przewodów niei- zolowanych z wej</t>
    </r>
    <r>
      <rPr>
        <sz val="9"/>
        <rFont val="Arial Narrow"/>
        <family val="2"/>
      </rPr>
      <t>ściem na słup lub z drabin</t>
    </r>
  </si>
  <si>
    <t>Montaż konstrukcji stalowych i osprzętu linii napowietrznej nn - konstrukcja KM-9</t>
  </si>
  <si>
    <t>Montaż konstrukcji stalowych i osprzętu linii napowietrznej nn - montaż haków</t>
  </si>
  <si>
    <r>
      <t>Mufy z tworzyw termokurczliwych przelotowe na kablach energetycznych wielożyłowych o przekroju żył 120-240 mm2</t>
    </r>
    <r>
      <rPr>
        <sz val="10"/>
        <rFont val="Arial Narrow"/>
        <family val="2"/>
      </rPr>
      <t xml:space="preserve"> o izolacji i powłoce z tworzyw sztucznych w ro- wach kablowych</t>
    </r>
  </si>
  <si>
    <t>Mufy z tworzyw termokurczliwych przelotowe na kablach energetycznych wielożyłowych o przekroju żył do 35 mm2 o izolacji i powłoce z tworzyw sztucznych w ro- wach kablowych</t>
  </si>
  <si>
    <r>
      <t>Nawierzchnie po robotach kablowych na chodnikach, wjazdach, placach z płyt betonowych 35x35x5 cm na p</t>
    </r>
    <r>
      <rPr>
        <sz val="9"/>
        <color indexed="8"/>
        <rFont val="Arial Narrow"/>
        <family val="2"/>
      </rPr>
      <t>odsypce cementowo-piaskowej</t>
    </r>
  </si>
  <si>
    <t>Uziomy ze stali profilowanej miedziowane (metoda wykonania udarowa) - grunt kat.III za następne 1.5 m długości</t>
  </si>
  <si>
    <t xml:space="preserve">
Kolizja  Kamienna - Wiejska</t>
  </si>
  <si>
    <t>Demontaż słupów żelbetowych linii NN pojedynczych z podporą</t>
  </si>
  <si>
    <r>
      <t>Demontaż osprzętu sieciowego i konstrukcji metalowych linii NN - poprzecznik przelotowy na słupie leżąc</t>
    </r>
    <r>
      <rPr>
        <sz val="10"/>
        <rFont val="Arial Narrow"/>
        <family val="2"/>
      </rPr>
      <t>ym</t>
    </r>
  </si>
  <si>
    <r>
      <t>Montaż i stawianie słupów linii napowietrznej nn z żerdzi wirowanych - pojedynczy o długości do 10.5 m - E 10,5</t>
    </r>
    <r>
      <rPr>
        <sz val="10"/>
        <rFont val="Arial Narrow"/>
        <family val="2"/>
      </rPr>
      <t>/ 10</t>
    </r>
  </si>
  <si>
    <t>Kolizja  Kamienna kable SN i nn</t>
  </si>
  <si>
    <t>Pozostałe koszty</t>
  </si>
  <si>
    <t>koszty obsługi geodezyjnej</t>
  </si>
  <si>
    <r>
      <t xml:space="preserve">Przebudowa skrzyżowania ul.Zielonogórskiej 
z ul. Kamienną i ul. Wilczą w Nowej Soli
</t>
    </r>
  </si>
  <si>
    <t>Jednostka</t>
  </si>
  <si>
    <t>cena    PLN</t>
  </si>
  <si>
    <t>Wartość  PLN</t>
  </si>
  <si>
    <t>Frezowanie profilujące istniejącej nawierzchni bitumicznej,  śr. grubość 8 cm wraz z wywozem i utylizacją</t>
  </si>
  <si>
    <t>Rozbiórka konstrukcji nawierzchni: warstwy bitumiczne 9cm i podbudowa 30cm (szlaka, gleba) - wlot ul. Kamiennej  wraz z wywozem i utylizacją</t>
  </si>
  <si>
    <t>Rozbiórka ścieku z prefabrykatów betonowych z ławą betonową wraz z wywozem i utylizacją</t>
  </si>
  <si>
    <t xml:space="preserve">Korytowanie na głębokość 37 cm wraz z profilowaniem i zagęszczaniem podłoża pod konstrukcję </t>
  </si>
  <si>
    <t>Korytowanie pod nawierzchnię chodników na średnią głębokość 28 cm</t>
  </si>
  <si>
    <t>JEZDNIA - wlot ul.Kamiennej</t>
  </si>
  <si>
    <t>Warstwa z mieszanki związanej spoiwem,  gr. 15 cm</t>
  </si>
  <si>
    <t>Oczyszczenie warstw konstrukcyjnych mechanicznie - warstwy niebitumiczne</t>
  </si>
  <si>
    <t>Podbudowa z mieszanki związanej cementem C1,5/2 gr. 15 cm</t>
  </si>
  <si>
    <t>Oczyszczenie warstw konstrukcyjnych mechanicznie - warstwy bitumiczne</t>
  </si>
  <si>
    <t>Skropienie warstw konstrukcyjnych emulsą asfaltową w ilości 0,5 kg/m2 - warstwa wiążąca 8cm</t>
  </si>
  <si>
    <t>Oczyszczenie warstw konstrukcyjnych mechanicznie po frezowaniu - warstwy bitumiczne</t>
  </si>
  <si>
    <t xml:space="preserve">Skropienie warstw konstrukcyjnych emulsią asfaltową w ilości 0,5 kg/m2 - warstwa bitumiczna - pozostała po frezowaniu </t>
  </si>
  <si>
    <t>Warstwa wiążąca AC16W grubości 4 cm</t>
  </si>
  <si>
    <t>Skropienie warstw konstrukcyjnych emulsą asfaltową w ilości 0,5 kg/m2 - warstwy bitumiczne - warstwa wiążąca 4cm</t>
  </si>
  <si>
    <t>Warstwa ścieralna AC11S grubości 4 cm</t>
  </si>
  <si>
    <t>Nawierzchnia z kostki betonowej gr. 8 cm na podsypce cementowo-kruszywowej 1:4 gr. 5 cm</t>
  </si>
  <si>
    <t xml:space="preserve">   - słupki i konstrukcje wsporcze znaków</t>
  </si>
  <si>
    <t>Słupki i konstrukcje wsporcze dla znakó pionowych</t>
  </si>
  <si>
    <t>Oznakowanie poziome jezdni grubowarstwowe chemoutwardzalne - linie ciągłe i przerywane</t>
  </si>
  <si>
    <t>Oznakowanie poziome jezdni grubowarstwowe chemoutwardzalne - strzałki, przejścia dla pieszych i inne symbole</t>
  </si>
  <si>
    <t>D.03.02.01.</t>
  </si>
  <si>
    <t>Likwidacja istniejących studzienek deszczowych wraz z wpustem</t>
  </si>
  <si>
    <t>Wykop wraz wywozem i utylizacją gruntu</t>
  </si>
  <si>
    <t>Szalowanie wykopów</t>
  </si>
  <si>
    <t>Podsypka, obsypka i zasypka</t>
  </si>
  <si>
    <t>Przykanalik z rur PCV 200mm (połączenia kielichowe szczelne) wraz z wpięciem do istniejącego systemu kanalizacji</t>
  </si>
  <si>
    <t>Studzienka deszczowa wraz z wpustem drogowym</t>
  </si>
  <si>
    <t>Przestawienie słupa sygnalizacji świetlnej</t>
  </si>
  <si>
    <t>Część</t>
  </si>
  <si>
    <t>Wyszczególnienie elementów rozliczeniowych</t>
  </si>
  <si>
    <t>zł</t>
  </si>
  <si>
    <t>KANALIZACJA  DESZCZOWA</t>
  </si>
  <si>
    <t>PRZEBUDOWA SIECI GAZOWEJ</t>
  </si>
  <si>
    <t>PRZEBUDOWA  SIECI  TELEKOMUNIKACYJNEJ</t>
  </si>
  <si>
    <t>OŚWIETLENIE  ULICY</t>
  </si>
  <si>
    <t>USUNIĘCIE  KOLIZJI  ENERGETYCZNYCH</t>
  </si>
  <si>
    <t>Mury oporowe:</t>
  </si>
  <si>
    <t>FORMULARZ KOSZTORYSU OFERTOWEGO
ROBOTY DROGOWE</t>
  </si>
  <si>
    <r>
      <t xml:space="preserve">Korytowanie </t>
    </r>
    <r>
      <rPr>
        <i/>
        <sz val="9"/>
        <rFont val="Arial Narrow"/>
        <family val="2"/>
      </rPr>
      <t>pod nawierzchnię chodników na średnią głębokość  40 cm</t>
    </r>
  </si>
  <si>
    <t>Demontaż przewodów nieizolowanych linii NN o przekroju do 95 mm2 z przeznaczeniem do ponownego montażu</t>
  </si>
  <si>
    <r>
      <t>Nawierzchnie po robotach kablowych na chodnika</t>
    </r>
    <r>
      <rPr>
        <sz val="9"/>
        <color indexed="8"/>
        <rFont val="Arial Narrow"/>
        <family val="2"/>
      </rPr>
      <t>ch, wjazdach, placach z płyt betonowych 35x35x5 cm na podsypce cementowo-piaskowej</t>
    </r>
  </si>
  <si>
    <t>Nawierzchnie po robotach kablowych na chodnikach, wjazdach, placach z betonowej kostki brukowe o grubości 8 cm na podsypce cementowo-piaskowej</t>
  </si>
  <si>
    <r>
      <t>Uziomy ze stali profilowanej miedziowane (metoda wy- konania udarowa) - grunt kat.III za następne</t>
    </r>
    <r>
      <rPr>
        <sz val="9"/>
        <color indexed="8"/>
        <rFont val="Arial Narrow"/>
        <family val="2"/>
      </rPr>
      <t xml:space="preserve"> 1.5 m długości</t>
    </r>
  </si>
  <si>
    <r>
      <t xml:space="preserve">Montaż przyłączy przewodami izolowanymi typu AsXSn lub podobnymi o przekroju do 4x25 mm2 z udziałem </t>
    </r>
    <r>
      <rPr>
        <sz val="9"/>
        <rFont val="Arial Narrow"/>
        <family val="2"/>
      </rPr>
      <t>podnośnika samochodowego budynek 1 Wilcza</t>
    </r>
  </si>
  <si>
    <t>Mufy z tworzyw termokurczliwych przelotowe na kablach energetycznych wielożyłowych o przekroju żył 120-240 mm2 o izolacji i powłoce z tworzyw sztucznych w ro- wach kablowych</t>
  </si>
  <si>
    <r>
      <t>Montaż przyłączy przewodami izolowanymi typu AsXSn lub podobnymi o przekroju do 4x25 mm</t>
    </r>
    <r>
      <rPr>
        <sz val="9"/>
        <rFont val="Arial Narrow"/>
        <family val="2"/>
      </rPr>
      <t>2 z udziałem podnośnika samochodowego budynek 4a</t>
    </r>
  </si>
  <si>
    <t>Montaż przyłączy przewodami izolowanymi typu AsXSn lub podobnymi o przekroju do 4x25 mm2 z udziałem podnośnika samochodowego budynek 29</t>
  </si>
  <si>
    <r>
      <t>Mufy z tworzyw termokurczliwych przelotowe na kab</t>
    </r>
    <r>
      <rPr>
        <sz val="9"/>
        <color indexed="8"/>
        <rFont val="Arial Narrow"/>
        <family val="2"/>
      </rPr>
      <t>lach energetycznych wielożyłowych o przekroju żył 120-240 mm2 o izolacji i powłoce z tworzyw sztucznych w rowach kablowych</t>
    </r>
  </si>
  <si>
    <t>ŁĄCZNA WARTOŚĆ ROBÓT BRUTTO</t>
  </si>
  <si>
    <t>ŁĄCZNA WARTOŚĆ ROBÓT NETTO</t>
  </si>
  <si>
    <t xml:space="preserve">WARTOŚĆ PODATKU VAT [STAWKA 23%] </t>
  </si>
  <si>
    <t>ZESTAWIENIE KOSZTORYSÓW OFERTOWYCH</t>
  </si>
  <si>
    <r>
      <t xml:space="preserve">ROBOTY DROGOWE         
</t>
    </r>
    <r>
      <rPr>
        <sz val="8"/>
        <rFont val="Times New Roman"/>
        <family val="1"/>
      </rPr>
      <t xml:space="preserve">Przebudowa skrzyżowania ul.Zielonogórskiej z ul. Kamienną i ul. Wilczą w Nowej Soli   </t>
    </r>
    <r>
      <rPr>
        <sz val="12"/>
        <rFont val="Times New Roman"/>
        <family val="1"/>
      </rPr>
      <t xml:space="preserve">   </t>
    </r>
    <r>
      <rPr>
        <b/>
        <sz val="12"/>
        <rFont val="Times New Roman"/>
        <family val="1"/>
      </rPr>
      <t xml:space="preserve">                                    </t>
    </r>
  </si>
  <si>
    <t>Przebudowa drogi powiatowej nr 3469F wraz z odprowadzeniem wód opadowych i oświetleniem w ciągu ulicy Kamiennej wraz z skrzyżowaniem  ul. Zamiejskiej w Nowej Soli</t>
  </si>
  <si>
    <t xml:space="preserve">Humusowanie gr. 15 cm </t>
  </si>
  <si>
    <t>Oznakowanie poziome jezdni grubowarstwowe - linie ciągłe i przerywane</t>
  </si>
  <si>
    <t>Oznakowanie poziome jezdni grubowarstwowe - strzałki, przejścia dla pieszych i inne symbole</t>
  </si>
  <si>
    <t>Ustawienie bramy przesuwnej o wys. 1,75m z pełną przeciwwagą  na  szerokości 3,7m i wykonanie dwóch furtek o szerokości 90 cm każda z wypełnieniem w stylu bramy, (dz. nr 389/3)</t>
  </si>
  <si>
    <t>Wykonanie  pełnego ogrodzenia z elementów betonowych  wysokości 1,8m (mur z kostki szarej o wym. 12x25x100 cm ) na podmurówce z betonu (dz. nr 389/3)</t>
  </si>
  <si>
    <r>
      <t>Demontaż przewodów nieizolowanyc</t>
    </r>
    <r>
      <rPr>
        <sz val="9"/>
        <rFont val="Arial Narrow"/>
        <family val="2"/>
      </rPr>
      <t>h linii NN o przekroju do 95 mm2</t>
    </r>
  </si>
  <si>
    <t xml:space="preserve">Demontaż przewodów nieizolowanych linii NN o przekroju do 95 mm2 </t>
  </si>
  <si>
    <t xml:space="preserve">Demontaż przewodów nieizolowanych linii NN o przekro- ju do 95 mm2 </t>
  </si>
  <si>
    <r>
      <t xml:space="preserve">ROBOTY DROGOWE         
</t>
    </r>
    <r>
      <rPr>
        <sz val="8"/>
        <rFont val="Times New Roman"/>
        <family val="1"/>
      </rPr>
      <t xml:space="preserve">Przebudowa drogi powiatowej nr 3469F wraz z odprowadzeniem wód opadowych i oświetleniem w ciągu ulicy Kamiennej wraz ze skrzyżowaniem ul. Zamiejskiej w Nowej Soli      </t>
    </r>
    <r>
      <rPr>
        <b/>
        <sz val="12"/>
        <rFont val="Times New Roman"/>
        <family val="1"/>
      </rPr>
      <t xml:space="preserve">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</si>
</sst>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0"/>
    <numFmt numFmtId="166" formatCode="0.0"/>
    <numFmt numFmtId="167" formatCode="#,##0.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Narrow"/>
      <family val="2"/>
    </font>
    <font>
      <b/>
      <i/>
      <sz val="14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indexed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2"/>
      <name val="Arial"/>
      <family val="2"/>
    </font>
    <font>
      <b/>
      <sz val="9"/>
      <name val="Arial CE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sz val="9"/>
      <color indexed="8"/>
      <name val="Arial Narrow"/>
      <family val="2"/>
    </font>
    <font>
      <sz val="8"/>
      <color indexed="8"/>
      <name val="Tahoma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Arial CE"/>
      <family val="2"/>
    </font>
    <font>
      <b/>
      <sz val="20"/>
      <name val="Times New Roman"/>
      <family val="1"/>
    </font>
    <font>
      <b/>
      <sz val="10"/>
      <name val="Times New Roman CE"/>
      <family val="1"/>
    </font>
    <font>
      <sz val="8"/>
      <name val="Arial CE"/>
      <family val="2"/>
    </font>
    <font>
      <sz val="10"/>
      <name val="Times New Roman CE"/>
      <family val="1"/>
    </font>
    <font>
      <b/>
      <sz val="12"/>
      <name val="Times New Roman"/>
      <family val="1"/>
    </font>
    <font>
      <i/>
      <sz val="10"/>
      <name val="Times New Roman CE"/>
      <family val="1"/>
    </font>
    <font>
      <sz val="10"/>
      <name val="Times New Roman"/>
      <family val="1"/>
    </font>
    <font>
      <i/>
      <sz val="9"/>
      <name val="Arial Narrow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20" borderId="1" applyNumberFormat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401">
    <xf numFmtId="0" fontId="0" fillId="0" borderId="0" xfId="0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164" fontId="20" fillId="0" borderId="0" xfId="42" applyFont="1" applyFill="1" applyBorder="1" applyAlignment="1" applyProtection="1">
      <alignment horizontal="right"/>
      <protection/>
    </xf>
    <xf numFmtId="164" fontId="20" fillId="0" borderId="0" xfId="42" applyFont="1" applyFill="1" applyBorder="1" applyAlignment="1" applyProtection="1">
      <alignment horizontal="center"/>
      <protection/>
    </xf>
    <xf numFmtId="164" fontId="23" fillId="0" borderId="0" xfId="42" applyFont="1" applyFill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0" fillId="0" borderId="0" xfId="0" applyFont="1" applyFill="1" applyAlignment="1">
      <alignment/>
    </xf>
    <xf numFmtId="0" fontId="24" fillId="4" borderId="10" xfId="0" applyFont="1" applyFill="1" applyBorder="1" applyAlignment="1">
      <alignment vertical="center"/>
    </xf>
    <xf numFmtId="164" fontId="25" fillId="0" borderId="0" xfId="42" applyFont="1" applyFill="1" applyBorder="1" applyAlignment="1" applyProtection="1">
      <alignment horizontal="right"/>
      <protection/>
    </xf>
    <xf numFmtId="164" fontId="25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4" fillId="22" borderId="11" xfId="0" applyFont="1" applyFill="1" applyBorder="1" applyAlignment="1">
      <alignment horizontal="center" vertical="center"/>
    </xf>
    <xf numFmtId="0" fontId="24" fillId="22" borderId="12" xfId="0" applyFont="1" applyFill="1" applyBorder="1" applyAlignment="1">
      <alignment horizontal="center" vertical="center" wrapText="1"/>
    </xf>
    <xf numFmtId="0" fontId="24" fillId="22" borderId="13" xfId="0" applyFont="1" applyFill="1" applyBorder="1" applyAlignment="1">
      <alignment horizontal="center" vertical="center" wrapText="1"/>
    </xf>
    <xf numFmtId="4" fontId="24" fillId="22" borderId="14" xfId="0" applyNumberFormat="1" applyFont="1" applyFill="1" applyBorder="1" applyAlignment="1">
      <alignment horizontal="center" vertical="center"/>
    </xf>
    <xf numFmtId="2" fontId="24" fillId="22" borderId="12" xfId="0" applyNumberFormat="1" applyFont="1" applyFill="1" applyBorder="1" applyAlignment="1">
      <alignment horizontal="center" vertical="center" wrapText="1"/>
    </xf>
    <xf numFmtId="4" fontId="24" fillId="22" borderId="15" xfId="0" applyNumberFormat="1" applyFont="1" applyFill="1" applyBorder="1" applyAlignment="1">
      <alignment horizontal="center" vertical="center"/>
    </xf>
    <xf numFmtId="3" fontId="24" fillId="22" borderId="12" xfId="0" applyNumberFormat="1" applyFont="1" applyFill="1" applyBorder="1" applyAlignment="1">
      <alignment horizontal="center" vertical="center"/>
    </xf>
    <xf numFmtId="1" fontId="24" fillId="22" borderId="12" xfId="0" applyNumberFormat="1" applyFont="1" applyFill="1" applyBorder="1" applyAlignment="1">
      <alignment horizontal="center" vertical="center" wrapText="1"/>
    </xf>
    <xf numFmtId="1" fontId="24" fillId="22" borderId="15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left" vertical="top" wrapText="1"/>
    </xf>
    <xf numFmtId="0" fontId="24" fillId="24" borderId="12" xfId="0" applyFont="1" applyFill="1" applyBorder="1" applyAlignment="1">
      <alignment horizontal="center" vertical="center"/>
    </xf>
    <xf numFmtId="4" fontId="24" fillId="0" borderId="15" xfId="0" applyNumberFormat="1" applyFont="1" applyBorder="1" applyAlignment="1">
      <alignment horizontal="right" vertical="center"/>
    </xf>
    <xf numFmtId="0" fontId="29" fillId="24" borderId="16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 vertical="center"/>
    </xf>
    <xf numFmtId="2" fontId="24" fillId="0" borderId="12" xfId="0" applyNumberFormat="1" applyFont="1" applyFill="1" applyBorder="1" applyAlignment="1">
      <alignment horizontal="center" vertical="center"/>
    </xf>
    <xf numFmtId="4" fontId="24" fillId="0" borderId="15" xfId="0" applyNumberFormat="1" applyFont="1" applyFill="1" applyBorder="1" applyAlignment="1">
      <alignment horizontal="right" vertical="center"/>
    </xf>
    <xf numFmtId="2" fontId="24" fillId="0" borderId="13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" fontId="24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0" fillId="0" borderId="12" xfId="0" applyFont="1" applyBorder="1" applyAlignment="1">
      <alignment/>
    </xf>
    <xf numFmtId="0" fontId="29" fillId="22" borderId="17" xfId="0" applyFont="1" applyFill="1" applyBorder="1" applyAlignment="1">
      <alignment horizontal="center" vertical="center"/>
    </xf>
    <xf numFmtId="0" fontId="29" fillId="22" borderId="18" xfId="0" applyFont="1" applyFill="1" applyBorder="1" applyAlignment="1">
      <alignment horizontal="center" vertical="center" wrapText="1"/>
    </xf>
    <xf numFmtId="4" fontId="29" fillId="22" borderId="19" xfId="0" applyNumberFormat="1" applyFont="1" applyFill="1" applyBorder="1" applyAlignment="1">
      <alignment horizontal="center" vertical="center"/>
    </xf>
    <xf numFmtId="2" fontId="29" fillId="22" borderId="18" xfId="0" applyNumberFormat="1" applyFont="1" applyFill="1" applyBorder="1" applyAlignment="1">
      <alignment horizontal="center" vertical="center" wrapText="1"/>
    </xf>
    <xf numFmtId="4" fontId="29" fillId="22" borderId="20" xfId="0" applyNumberFormat="1" applyFont="1" applyFill="1" applyBorder="1" applyAlignment="1">
      <alignment horizontal="center" vertical="center" wrapText="1"/>
    </xf>
    <xf numFmtId="0" fontId="29" fillId="22" borderId="21" xfId="0" applyFont="1" applyFill="1" applyBorder="1" applyAlignment="1">
      <alignment horizontal="center" vertical="center"/>
    </xf>
    <xf numFmtId="0" fontId="29" fillId="22" borderId="22" xfId="0" applyFont="1" applyFill="1" applyBorder="1" applyAlignment="1">
      <alignment horizontal="center" vertical="center" wrapText="1"/>
    </xf>
    <xf numFmtId="0" fontId="29" fillId="22" borderId="22" xfId="0" applyFont="1" applyFill="1" applyBorder="1" applyAlignment="1">
      <alignment horizontal="center" vertical="center"/>
    </xf>
    <xf numFmtId="3" fontId="29" fillId="22" borderId="22" xfId="0" applyNumberFormat="1" applyFont="1" applyFill="1" applyBorder="1" applyAlignment="1">
      <alignment horizontal="center" vertical="center"/>
    </xf>
    <xf numFmtId="1" fontId="29" fillId="22" borderId="22" xfId="0" applyNumberFormat="1" applyFont="1" applyFill="1" applyBorder="1" applyAlignment="1">
      <alignment horizontal="center" vertical="center"/>
    </xf>
    <xf numFmtId="1" fontId="29" fillId="22" borderId="23" xfId="0" applyNumberFormat="1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vertical="center"/>
    </xf>
    <xf numFmtId="0" fontId="29" fillId="24" borderId="24" xfId="0" applyFont="1" applyFill="1" applyBorder="1" applyAlignment="1">
      <alignment vertical="center"/>
    </xf>
    <xf numFmtId="4" fontId="24" fillId="24" borderId="15" xfId="0" applyNumberFormat="1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vertical="center" wrapText="1"/>
    </xf>
    <xf numFmtId="4" fontId="24" fillId="0" borderId="15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31" fillId="0" borderId="25" xfId="0" applyFont="1" applyBorder="1" applyAlignment="1">
      <alignment vertical="center"/>
    </xf>
    <xf numFmtId="4" fontId="31" fillId="0" borderId="26" xfId="0" applyNumberFormat="1" applyFont="1" applyBorder="1" applyAlignment="1">
      <alignment horizontal="center" vertical="center"/>
    </xf>
    <xf numFmtId="0" fontId="13" fillId="0" borderId="0" xfId="52" applyAlignment="1">
      <alignment horizontal="center"/>
      <protection/>
    </xf>
    <xf numFmtId="0" fontId="13" fillId="0" borderId="0" xfId="52">
      <alignment/>
      <protection/>
    </xf>
    <xf numFmtId="0" fontId="34" fillId="22" borderId="27" xfId="52" applyFont="1" applyFill="1" applyBorder="1" applyAlignment="1">
      <alignment horizontal="center" vertical="center" wrapText="1"/>
      <protection/>
    </xf>
    <xf numFmtId="0" fontId="34" fillId="22" borderId="28" xfId="52" applyFont="1" applyFill="1" applyBorder="1" applyAlignment="1">
      <alignment horizontal="center" vertical="center" wrapText="1"/>
      <protection/>
    </xf>
    <xf numFmtId="0" fontId="35" fillId="0" borderId="0" xfId="52" applyFont="1" applyAlignment="1">
      <alignment horizontal="center" vertical="top" wrapText="1"/>
      <protection/>
    </xf>
    <xf numFmtId="0" fontId="34" fillId="22" borderId="29" xfId="52" applyFont="1" applyFill="1" applyBorder="1" applyAlignment="1">
      <alignment horizontal="center" vertical="center" wrapText="1"/>
      <protection/>
    </xf>
    <xf numFmtId="0" fontId="34" fillId="22" borderId="30" xfId="52" applyFont="1" applyFill="1" applyBorder="1" applyAlignment="1">
      <alignment horizontal="center" vertical="center" wrapText="1"/>
      <protection/>
    </xf>
    <xf numFmtId="0" fontId="34" fillId="22" borderId="31" xfId="52" applyFont="1" applyFill="1" applyBorder="1" applyAlignment="1">
      <alignment horizontal="center" vertical="center" wrapText="1"/>
      <protection/>
    </xf>
    <xf numFmtId="49" fontId="34" fillId="0" borderId="25" xfId="52" applyNumberFormat="1" applyFont="1" applyBorder="1" applyAlignment="1">
      <alignment vertical="center" wrapText="1"/>
      <protection/>
    </xf>
    <xf numFmtId="0" fontId="36" fillId="0" borderId="32" xfId="52" applyFont="1" applyBorder="1" applyAlignment="1">
      <alignment vertical="center"/>
      <protection/>
    </xf>
    <xf numFmtId="0" fontId="35" fillId="0" borderId="0" xfId="52" applyFont="1">
      <alignment/>
      <protection/>
    </xf>
    <xf numFmtId="49" fontId="34" fillId="0" borderId="11" xfId="52" applyNumberFormat="1" applyFont="1" applyBorder="1" applyAlignment="1">
      <alignment vertical="center" wrapText="1"/>
      <protection/>
    </xf>
    <xf numFmtId="0" fontId="36" fillId="0" borderId="16" xfId="52" applyFont="1" applyBorder="1" applyAlignment="1">
      <alignment vertical="center"/>
      <protection/>
    </xf>
    <xf numFmtId="49" fontId="36" fillId="0" borderId="10" xfId="52" applyNumberFormat="1" applyFont="1" applyBorder="1" applyAlignment="1">
      <alignment horizontal="center" vertical="top" wrapText="1"/>
      <protection/>
    </xf>
    <xf numFmtId="0" fontId="36" fillId="0" borderId="12" xfId="52" applyFont="1" applyBorder="1" applyAlignment="1">
      <alignment vertical="top" wrapText="1"/>
      <protection/>
    </xf>
    <xf numFmtId="0" fontId="36" fillId="0" borderId="12" xfId="52" applyFont="1" applyBorder="1" applyAlignment="1">
      <alignment horizontal="center" vertical="center" wrapText="1"/>
      <protection/>
    </xf>
    <xf numFmtId="0" fontId="36" fillId="0" borderId="12" xfId="52" applyFont="1" applyBorder="1" applyAlignment="1">
      <alignment horizontal="center" vertical="center"/>
      <protection/>
    </xf>
    <xf numFmtId="4" fontId="36" fillId="0" borderId="12" xfId="52" applyNumberFormat="1" applyFont="1" applyBorder="1" applyAlignment="1">
      <alignment horizontal="center" vertical="center"/>
      <protection/>
    </xf>
    <xf numFmtId="4" fontId="36" fillId="0" borderId="15" xfId="52" applyNumberFormat="1" applyFont="1" applyBorder="1" applyAlignment="1">
      <alignment vertical="center"/>
      <protection/>
    </xf>
    <xf numFmtId="0" fontId="37" fillId="0" borderId="0" xfId="52" applyFont="1">
      <alignment/>
      <protection/>
    </xf>
    <xf numFmtId="0" fontId="34" fillId="0" borderId="11" xfId="52" applyFont="1" applyBorder="1" applyAlignment="1">
      <alignment vertical="center" wrapText="1"/>
      <protection/>
    </xf>
    <xf numFmtId="49" fontId="36" fillId="0" borderId="29" xfId="52" applyNumberFormat="1" applyFont="1" applyBorder="1" applyAlignment="1">
      <alignment horizontal="center" vertical="top" wrapText="1"/>
      <protection/>
    </xf>
    <xf numFmtId="0" fontId="36" fillId="0" borderId="30" xfId="52" applyFont="1" applyBorder="1" applyAlignment="1">
      <alignment vertical="top" wrapText="1"/>
      <protection/>
    </xf>
    <xf numFmtId="0" fontId="36" fillId="0" borderId="30" xfId="52" applyFont="1" applyBorder="1" applyAlignment="1">
      <alignment horizontal="center" vertical="center" wrapText="1"/>
      <protection/>
    </xf>
    <xf numFmtId="0" fontId="36" fillId="0" borderId="30" xfId="52" applyFont="1" applyBorder="1" applyAlignment="1">
      <alignment horizontal="center" vertical="center"/>
      <protection/>
    </xf>
    <xf numFmtId="4" fontId="36" fillId="0" borderId="30" xfId="52" applyNumberFormat="1" applyFont="1" applyBorder="1" applyAlignment="1">
      <alignment horizontal="center" vertical="center"/>
      <protection/>
    </xf>
    <xf numFmtId="4" fontId="36" fillId="0" borderId="31" xfId="52" applyNumberFormat="1" applyFont="1" applyBorder="1" applyAlignment="1">
      <alignment vertical="center"/>
      <protection/>
    </xf>
    <xf numFmtId="49" fontId="36" fillId="0" borderId="33" xfId="52" applyNumberFormat="1" applyFont="1" applyBorder="1" applyAlignment="1">
      <alignment horizontal="center" vertical="top" wrapText="1"/>
      <protection/>
    </xf>
    <xf numFmtId="4" fontId="36" fillId="0" borderId="34" xfId="52" applyNumberFormat="1" applyFont="1" applyBorder="1" applyAlignment="1">
      <alignment vertical="center"/>
      <protection/>
    </xf>
    <xf numFmtId="0" fontId="38" fillId="0" borderId="35" xfId="52" applyFont="1" applyBorder="1" applyAlignment="1">
      <alignment vertical="center"/>
      <protection/>
    </xf>
    <xf numFmtId="4" fontId="38" fillId="0" borderId="36" xfId="52" applyNumberFormat="1" applyFont="1" applyBorder="1" applyAlignment="1">
      <alignment horizontal="right" vertical="center"/>
      <protection/>
    </xf>
    <xf numFmtId="0" fontId="39" fillId="0" borderId="0" xfId="52" applyFont="1" applyAlignment="1">
      <alignment horizontal="center"/>
      <protection/>
    </xf>
    <xf numFmtId="0" fontId="39" fillId="0" borderId="0" xfId="52" applyFont="1">
      <alignment/>
      <protection/>
    </xf>
    <xf numFmtId="1" fontId="15" fillId="0" borderId="21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" fontId="15" fillId="0" borderId="37" xfId="0" applyNumberFormat="1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41" fillId="0" borderId="12" xfId="0" applyNumberFormat="1" applyFont="1" applyFill="1" applyBorder="1" applyAlignment="1">
      <alignment horizontal="center" vertical="center" wrapText="1"/>
    </xf>
    <xf numFmtId="2" fontId="41" fillId="0" borderId="1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4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41" fillId="0" borderId="13" xfId="0" applyNumberFormat="1" applyFont="1" applyFill="1" applyBorder="1" applyAlignment="1">
      <alignment horizontal="center" vertical="center" wrapText="1"/>
    </xf>
    <xf numFmtId="2" fontId="41" fillId="0" borderId="41" xfId="0" applyNumberFormat="1" applyFont="1" applyFill="1" applyBorder="1" applyAlignment="1">
      <alignment horizontal="center" vertical="center" wrapText="1"/>
    </xf>
    <xf numFmtId="0" fontId="29" fillId="22" borderId="29" xfId="0" applyFont="1" applyFill="1" applyBorder="1" applyAlignment="1">
      <alignment horizontal="center" vertical="center" wrapText="1"/>
    </xf>
    <xf numFmtId="0" fontId="29" fillId="22" borderId="30" xfId="0" applyFont="1" applyFill="1" applyBorder="1" applyAlignment="1">
      <alignment horizontal="center" vertical="center" wrapText="1"/>
    </xf>
    <xf numFmtId="49" fontId="29" fillId="22" borderId="30" xfId="0" applyNumberFormat="1" applyFont="1" applyFill="1" applyBorder="1" applyAlignment="1">
      <alignment horizontal="center" vertical="center" wrapText="1"/>
    </xf>
    <xf numFmtId="0" fontId="34" fillId="22" borderId="30" xfId="0" applyFont="1" applyFill="1" applyBorder="1" applyAlignment="1">
      <alignment horizontal="center" vertical="center" wrapText="1"/>
    </xf>
    <xf numFmtId="0" fontId="34" fillId="22" borderId="31" xfId="0" applyFont="1" applyFill="1" applyBorder="1" applyAlignment="1">
      <alignment horizontal="center" vertical="center" wrapText="1"/>
    </xf>
    <xf numFmtId="0" fontId="29" fillId="24" borderId="27" xfId="0" applyFont="1" applyFill="1" applyBorder="1" applyAlignment="1">
      <alignment horizontal="center" vertical="center" wrapText="1"/>
    </xf>
    <xf numFmtId="0" fontId="29" fillId="24" borderId="28" xfId="0" applyFont="1" applyFill="1" applyBorder="1" applyAlignment="1">
      <alignment horizontal="center" vertical="center" wrapText="1"/>
    </xf>
    <xf numFmtId="49" fontId="29" fillId="24" borderId="28" xfId="0" applyNumberFormat="1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2" fontId="24" fillId="0" borderId="15" xfId="0" applyNumberFormat="1" applyFont="1" applyFill="1" applyBorder="1" applyAlignment="1">
      <alignment horizontal="center" vertical="center" wrapText="1"/>
    </xf>
    <xf numFmtId="2" fontId="36" fillId="0" borderId="12" xfId="0" applyNumberFormat="1" applyFont="1" applyFill="1" applyBorder="1" applyAlignment="1">
      <alignment horizontal="center" vertical="center" wrapText="1"/>
    </xf>
    <xf numFmtId="1" fontId="34" fillId="0" borderId="11" xfId="0" applyNumberFormat="1" applyFont="1" applyFill="1" applyBorder="1" applyAlignment="1">
      <alignment vertical="top" wrapText="1"/>
    </xf>
    <xf numFmtId="0" fontId="24" fillId="0" borderId="16" xfId="0" applyFont="1" applyFill="1" applyBorder="1" applyAlignment="1">
      <alignment vertical="top" wrapText="1"/>
    </xf>
    <xf numFmtId="0" fontId="36" fillId="0" borderId="40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center" vertical="center" wrapText="1"/>
    </xf>
    <xf numFmtId="2" fontId="36" fillId="0" borderId="13" xfId="0" applyNumberFormat="1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2" fontId="24" fillId="0" borderId="41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top"/>
    </xf>
    <xf numFmtId="0" fontId="42" fillId="0" borderId="0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center" vertical="top"/>
    </xf>
    <xf numFmtId="2" fontId="42" fillId="0" borderId="0" xfId="0" applyNumberFormat="1" applyFont="1" applyFill="1" applyBorder="1" applyAlignment="1">
      <alignment horizontal="right" vertical="top"/>
    </xf>
    <xf numFmtId="2" fontId="42" fillId="0" borderId="0" xfId="0" applyNumberFormat="1" applyFont="1" applyFill="1" applyBorder="1" applyAlignment="1">
      <alignment horizontal="left" vertical="top"/>
    </xf>
    <xf numFmtId="0" fontId="24" fillId="4" borderId="11" xfId="0" applyFont="1" applyFill="1" applyBorder="1" applyAlignment="1">
      <alignment vertical="center"/>
    </xf>
    <xf numFmtId="0" fontId="12" fillId="0" borderId="0" xfId="54" applyFont="1" applyFill="1" applyBorder="1">
      <alignment/>
      <protection/>
    </xf>
    <xf numFmtId="0" fontId="12" fillId="0" borderId="0" xfId="54" applyFont="1" applyFill="1" applyBorder="1" applyAlignment="1">
      <alignment horizontal="center" vertical="center"/>
      <protection/>
    </xf>
    <xf numFmtId="0" fontId="47" fillId="0" borderId="0" xfId="54" applyFont="1" applyFill="1" applyBorder="1" applyAlignment="1">
      <alignment vertical="center"/>
      <protection/>
    </xf>
    <xf numFmtId="0" fontId="44" fillId="0" borderId="0" xfId="54" applyFont="1" applyFill="1" applyBorder="1" applyAlignment="1">
      <alignment/>
      <protection/>
    </xf>
    <xf numFmtId="0" fontId="12" fillId="24" borderId="0" xfId="54" applyFont="1" applyFill="1" applyBorder="1">
      <alignment/>
      <protection/>
    </xf>
    <xf numFmtId="0" fontId="50" fillId="0" borderId="0" xfId="54" applyFont="1" applyFill="1" applyBorder="1" applyAlignment="1">
      <alignment horizontal="right" wrapText="1"/>
      <protection/>
    </xf>
    <xf numFmtId="0" fontId="46" fillId="0" borderId="0" xfId="54" applyFont="1" applyFill="1" applyBorder="1" applyAlignment="1">
      <alignment horizontal="right" vertical="center" wrapText="1"/>
      <protection/>
    </xf>
    <xf numFmtId="0" fontId="46" fillId="0" borderId="0" xfId="54" applyFont="1" applyFill="1" applyBorder="1" applyAlignment="1">
      <alignment horizontal="right"/>
      <protection/>
    </xf>
    <xf numFmtId="0" fontId="46" fillId="24" borderId="0" xfId="53" applyFont="1" applyFill="1" applyBorder="1" applyAlignment="1">
      <alignment horizontal="center" vertical="top" wrapText="1"/>
      <protection/>
    </xf>
    <xf numFmtId="49" fontId="46" fillId="24" borderId="0" xfId="53" applyNumberFormat="1" applyFont="1" applyFill="1" applyBorder="1" applyAlignment="1">
      <alignment horizontal="center" wrapText="1"/>
      <protection/>
    </xf>
    <xf numFmtId="0" fontId="46" fillId="24" borderId="0" xfId="53" applyFont="1" applyFill="1" applyBorder="1" applyAlignment="1">
      <alignment horizontal="center" wrapText="1"/>
      <protection/>
    </xf>
    <xf numFmtId="3" fontId="50" fillId="0" borderId="0" xfId="53" applyNumberFormat="1" applyFont="1" applyFill="1" applyBorder="1" applyAlignment="1">
      <alignment horizontal="center" wrapText="1"/>
      <protection/>
    </xf>
    <xf numFmtId="3" fontId="48" fillId="0" borderId="0" xfId="53" applyNumberFormat="1" applyFont="1" applyFill="1" applyBorder="1" applyAlignment="1">
      <alignment horizontal="right" wrapText="1"/>
      <protection/>
    </xf>
    <xf numFmtId="0" fontId="48" fillId="0" borderId="0" xfId="53" applyFont="1" applyFill="1" applyBorder="1" applyAlignment="1">
      <alignment wrapText="1"/>
      <protection/>
    </xf>
    <xf numFmtId="0" fontId="48" fillId="24" borderId="0" xfId="53" applyFont="1" applyFill="1" applyBorder="1" applyAlignment="1">
      <alignment vertical="top" wrapText="1"/>
      <protection/>
    </xf>
    <xf numFmtId="0" fontId="48" fillId="24" borderId="0" xfId="53" applyFont="1" applyFill="1" applyBorder="1" applyAlignment="1">
      <alignment horizontal="left"/>
      <protection/>
    </xf>
    <xf numFmtId="0" fontId="48" fillId="24" borderId="0" xfId="53" applyFont="1" applyFill="1" applyBorder="1" applyAlignment="1">
      <alignment wrapText="1"/>
      <protection/>
    </xf>
    <xf numFmtId="0" fontId="51" fillId="24" borderId="0" xfId="54" applyFont="1" applyFill="1" applyBorder="1" applyAlignment="1">
      <alignment horizontal="justify"/>
      <protection/>
    </xf>
    <xf numFmtId="0" fontId="51" fillId="0" borderId="0" xfId="54" applyFont="1" applyFill="1" applyBorder="1" applyAlignment="1">
      <alignment horizontal="justify"/>
      <protection/>
    </xf>
    <xf numFmtId="0" fontId="48" fillId="0" borderId="0" xfId="54" applyFont="1" applyFill="1" applyBorder="1">
      <alignment/>
      <protection/>
    </xf>
    <xf numFmtId="0" fontId="12" fillId="0" borderId="43" xfId="54" applyFont="1" applyFill="1" applyBorder="1">
      <alignment/>
      <protection/>
    </xf>
    <xf numFmtId="0" fontId="29" fillId="22" borderId="44" xfId="0" applyFont="1" applyFill="1" applyBorder="1" applyAlignment="1">
      <alignment horizontal="center" vertical="center" wrapText="1"/>
    </xf>
    <xf numFmtId="4" fontId="29" fillId="22" borderId="44" xfId="0" applyNumberFormat="1" applyFont="1" applyFill="1" applyBorder="1" applyAlignment="1">
      <alignment horizontal="center" vertical="center" wrapText="1"/>
    </xf>
    <xf numFmtId="4" fontId="29" fillId="22" borderId="45" xfId="0" applyNumberFormat="1" applyFont="1" applyFill="1" applyBorder="1" applyAlignment="1">
      <alignment horizontal="center" vertical="center" wrapText="1"/>
    </xf>
    <xf numFmtId="1" fontId="52" fillId="22" borderId="46" xfId="0" applyNumberFormat="1" applyFont="1" applyFill="1" applyBorder="1" applyAlignment="1">
      <alignment horizontal="center" vertical="center"/>
    </xf>
    <xf numFmtId="1" fontId="52" fillId="22" borderId="44" xfId="0" applyNumberFormat="1" applyFont="1" applyFill="1" applyBorder="1" applyAlignment="1">
      <alignment horizontal="center" vertical="center"/>
    </xf>
    <xf numFmtId="1" fontId="52" fillId="22" borderId="45" xfId="0" applyNumberFormat="1" applyFont="1" applyFill="1" applyBorder="1" applyAlignment="1">
      <alignment horizontal="center" vertical="center"/>
    </xf>
    <xf numFmtId="0" fontId="24" fillId="9" borderId="46" xfId="0" applyFont="1" applyFill="1" applyBorder="1" applyAlignment="1">
      <alignment horizontal="center" vertical="center"/>
    </xf>
    <xf numFmtId="0" fontId="29" fillId="9" borderId="44" xfId="0" applyFont="1" applyFill="1" applyBorder="1" applyAlignment="1">
      <alignment horizontal="center" vertical="center"/>
    </xf>
    <xf numFmtId="49" fontId="29" fillId="9" borderId="44" xfId="0" applyNumberFormat="1" applyFont="1" applyFill="1" applyBorder="1" applyAlignment="1">
      <alignment horizontal="center" vertical="center" wrapText="1"/>
    </xf>
    <xf numFmtId="4" fontId="29" fillId="9" borderId="44" xfId="0" applyNumberFormat="1" applyFont="1" applyFill="1" applyBorder="1" applyAlignment="1">
      <alignment horizontal="center" vertical="center"/>
    </xf>
    <xf numFmtId="4" fontId="29" fillId="9" borderId="45" xfId="0" applyNumberFormat="1" applyFont="1" applyFill="1" applyBorder="1" applyAlignment="1">
      <alignment horizontal="center" vertical="center"/>
    </xf>
    <xf numFmtId="49" fontId="24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48" xfId="0" applyFont="1" applyFill="1" applyBorder="1" applyAlignment="1">
      <alignment horizontal="center" vertical="center"/>
    </xf>
    <xf numFmtId="49" fontId="24" fillId="0" borderId="48" xfId="0" applyNumberFormat="1" applyFont="1" applyFill="1" applyBorder="1" applyAlignment="1">
      <alignment vertical="center" wrapText="1"/>
    </xf>
    <xf numFmtId="0" fontId="24" fillId="0" borderId="48" xfId="0" applyFont="1" applyFill="1" applyBorder="1" applyAlignment="1">
      <alignment horizontal="center" vertical="center" wrapText="1"/>
    </xf>
    <xf numFmtId="165" fontId="24" fillId="0" borderId="48" xfId="0" applyNumberFormat="1" applyFont="1" applyFill="1" applyBorder="1" applyAlignment="1">
      <alignment horizontal="center" vertical="center"/>
    </xf>
    <xf numFmtId="4" fontId="24" fillId="0" borderId="48" xfId="0" applyNumberFormat="1" applyFont="1" applyFill="1" applyBorder="1" applyAlignment="1">
      <alignment horizontal="center" vertical="center" wrapText="1"/>
    </xf>
    <xf numFmtId="4" fontId="24" fillId="0" borderId="34" xfId="0" applyNumberFormat="1" applyFont="1" applyFill="1" applyBorder="1" applyAlignment="1">
      <alignment horizontal="center" vertical="center"/>
    </xf>
    <xf numFmtId="49" fontId="24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38" xfId="0" applyNumberFormat="1" applyFont="1" applyFill="1" applyBorder="1" applyAlignment="1">
      <alignment vertical="center" wrapText="1"/>
    </xf>
    <xf numFmtId="0" fontId="24" fillId="0" borderId="38" xfId="0" applyFont="1" applyFill="1" applyBorder="1" applyAlignment="1">
      <alignment horizontal="center" vertical="center" wrapText="1"/>
    </xf>
    <xf numFmtId="3" fontId="24" fillId="0" borderId="38" xfId="0" applyNumberFormat="1" applyFont="1" applyFill="1" applyBorder="1" applyAlignment="1">
      <alignment horizontal="center" vertical="center"/>
    </xf>
    <xf numFmtId="4" fontId="24" fillId="0" borderId="38" xfId="0" applyNumberFormat="1" applyFont="1" applyFill="1" applyBorder="1" applyAlignment="1">
      <alignment horizontal="center" vertical="center" wrapText="1"/>
    </xf>
    <xf numFmtId="4" fontId="24" fillId="0" borderId="39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2" xfId="0" applyNumberFormat="1" applyFont="1" applyFill="1" applyBorder="1" applyAlignment="1">
      <alignment vertical="center" wrapText="1"/>
    </xf>
    <xf numFmtId="3" fontId="24" fillId="0" borderId="12" xfId="0" applyNumberFormat="1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 wrapText="1"/>
    </xf>
    <xf numFmtId="49" fontId="24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48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13" xfId="0" applyNumberFormat="1" applyFont="1" applyFill="1" applyBorder="1" applyAlignment="1">
      <alignment vertical="center" wrapText="1"/>
    </xf>
    <xf numFmtId="3" fontId="24" fillId="0" borderId="48" xfId="0" applyNumberFormat="1" applyFont="1" applyFill="1" applyBorder="1" applyAlignment="1">
      <alignment horizontal="center" vertical="center"/>
    </xf>
    <xf numFmtId="4" fontId="24" fillId="0" borderId="41" xfId="0" applyNumberFormat="1" applyFont="1" applyFill="1" applyBorder="1" applyAlignment="1">
      <alignment horizontal="center" vertical="center"/>
    </xf>
    <xf numFmtId="49" fontId="24" fillId="9" borderId="46" xfId="0" applyNumberFormat="1" applyFont="1" applyFill="1" applyBorder="1" applyAlignment="1" applyProtection="1">
      <alignment horizontal="center" vertical="center" wrapText="1"/>
      <protection locked="0"/>
    </xf>
    <xf numFmtId="49" fontId="24" fillId="9" borderId="44" xfId="0" applyNumberFormat="1" applyFont="1" applyFill="1" applyBorder="1" applyAlignment="1" applyProtection="1">
      <alignment horizontal="right" vertical="center" wrapText="1"/>
      <protection locked="0"/>
    </xf>
    <xf numFmtId="0" fontId="24" fillId="9" borderId="44" xfId="0" applyFont="1" applyFill="1" applyBorder="1" applyAlignment="1">
      <alignment horizontal="center" vertical="center" wrapText="1"/>
    </xf>
    <xf numFmtId="3" fontId="24" fillId="9" borderId="44" xfId="0" applyNumberFormat="1" applyFont="1" applyFill="1" applyBorder="1" applyAlignment="1">
      <alignment horizontal="center" vertical="center"/>
    </xf>
    <xf numFmtId="4" fontId="24" fillId="9" borderId="44" xfId="0" applyNumberFormat="1" applyFont="1" applyFill="1" applyBorder="1" applyAlignment="1">
      <alignment horizontal="center" vertical="center" wrapText="1"/>
    </xf>
    <xf numFmtId="4" fontId="24" fillId="9" borderId="45" xfId="0" applyNumberFormat="1" applyFont="1" applyFill="1" applyBorder="1" applyAlignment="1">
      <alignment horizontal="center" vertical="center"/>
    </xf>
    <xf numFmtId="49" fontId="53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53" fillId="4" borderId="38" xfId="0" applyFont="1" applyFill="1" applyBorder="1" applyAlignment="1">
      <alignment horizontal="center" vertical="center"/>
    </xf>
    <xf numFmtId="4" fontId="53" fillId="4" borderId="38" xfId="0" applyNumberFormat="1" applyFont="1" applyFill="1" applyBorder="1" applyAlignment="1">
      <alignment horizontal="center" vertical="center"/>
    </xf>
    <xf numFmtId="4" fontId="53" fillId="4" borderId="39" xfId="0" applyNumberFormat="1" applyFont="1" applyFill="1" applyBorder="1" applyAlignment="1">
      <alignment horizontal="center" vertical="center"/>
    </xf>
    <xf numFmtId="49" fontId="5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4" borderId="12" xfId="0" applyFont="1" applyFill="1" applyBorder="1" applyAlignment="1">
      <alignment horizontal="center" vertical="center"/>
    </xf>
    <xf numFmtId="49" fontId="29" fillId="4" borderId="12" xfId="0" applyNumberFormat="1" applyFont="1" applyFill="1" applyBorder="1" applyAlignment="1">
      <alignment horizontal="left" vertical="center" wrapText="1"/>
    </xf>
    <xf numFmtId="4" fontId="29" fillId="4" borderId="12" xfId="0" applyNumberFormat="1" applyFont="1" applyFill="1" applyBorder="1" applyAlignment="1">
      <alignment horizontal="left" vertical="center" wrapText="1"/>
    </xf>
    <xf numFmtId="4" fontId="29" fillId="4" borderId="15" xfId="0" applyNumberFormat="1" applyFont="1" applyFill="1" applyBorder="1" applyAlignment="1">
      <alignment horizontal="left" vertical="center" wrapText="1"/>
    </xf>
    <xf numFmtId="4" fontId="53" fillId="4" borderId="12" xfId="0" applyNumberFormat="1" applyFont="1" applyFill="1" applyBorder="1" applyAlignment="1">
      <alignment horizontal="center" vertical="center"/>
    </xf>
    <xf numFmtId="4" fontId="53" fillId="4" borderId="15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13" xfId="0" applyNumberFormat="1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>
      <alignment horizontal="center" vertical="center" wrapText="1"/>
    </xf>
    <xf numFmtId="49" fontId="24" fillId="9" borderId="44" xfId="0" applyNumberFormat="1" applyFont="1" applyFill="1" applyBorder="1" applyAlignment="1" applyProtection="1">
      <alignment horizontal="center" vertical="center" wrapText="1"/>
      <protection locked="0"/>
    </xf>
    <xf numFmtId="49" fontId="54" fillId="4" borderId="10" xfId="0" applyNumberFormat="1" applyFont="1" applyFill="1" applyBorder="1" applyAlignment="1" applyProtection="1">
      <alignment horizontal="center" vertical="center" wrapText="1"/>
      <protection locked="0"/>
    </xf>
    <xf numFmtId="166" fontId="53" fillId="4" borderId="12" xfId="0" applyNumberFormat="1" applyFont="1" applyFill="1" applyBorder="1" applyAlignment="1">
      <alignment horizontal="center" vertical="center"/>
    </xf>
    <xf numFmtId="0" fontId="29" fillId="4" borderId="37" xfId="0" applyFont="1" applyFill="1" applyBorder="1" applyAlignment="1">
      <alignment horizontal="center" vertical="center"/>
    </xf>
    <xf numFmtId="0" fontId="29" fillId="4" borderId="38" xfId="0" applyFont="1" applyFill="1" applyBorder="1" applyAlignment="1">
      <alignment horizontal="center" vertical="center"/>
    </xf>
    <xf numFmtId="4" fontId="29" fillId="4" borderId="38" xfId="0" applyNumberFormat="1" applyFont="1" applyFill="1" applyBorder="1" applyAlignment="1">
      <alignment horizontal="center" vertical="center"/>
    </xf>
    <xf numFmtId="4" fontId="29" fillId="4" borderId="39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 applyProtection="1">
      <alignment vertical="center" wrapText="1"/>
      <protection locked="0"/>
    </xf>
    <xf numFmtId="49" fontId="29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12" xfId="0" applyNumberFormat="1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4" fontId="29" fillId="4" borderId="12" xfId="0" applyNumberFormat="1" applyFont="1" applyFill="1" applyBorder="1" applyAlignment="1">
      <alignment horizontal="center" vertical="center"/>
    </xf>
    <xf numFmtId="4" fontId="29" fillId="4" borderId="15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2" xfId="0" applyNumberFormat="1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center" vertical="center" wrapText="1"/>
    </xf>
    <xf numFmtId="3" fontId="24" fillId="0" borderId="22" xfId="0" applyNumberFormat="1" applyFont="1" applyFill="1" applyBorder="1" applyAlignment="1">
      <alignment horizontal="center" vertical="center"/>
    </xf>
    <xf numFmtId="4" fontId="24" fillId="0" borderId="22" xfId="0" applyNumberFormat="1" applyFont="1" applyFill="1" applyBorder="1" applyAlignment="1">
      <alignment horizontal="center" vertical="center" wrapText="1"/>
    </xf>
    <xf numFmtId="4" fontId="24" fillId="0" borderId="23" xfId="0" applyNumberFormat="1" applyFont="1" applyFill="1" applyBorder="1" applyAlignment="1">
      <alignment horizontal="center" vertical="center"/>
    </xf>
    <xf numFmtId="0" fontId="53" fillId="4" borderId="10" xfId="0" applyFont="1" applyFill="1" applyBorder="1" applyAlignment="1">
      <alignment horizontal="center" vertical="center"/>
    </xf>
    <xf numFmtId="0" fontId="53" fillId="4" borderId="12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53" fillId="4" borderId="15" xfId="0" applyFont="1" applyFill="1" applyBorder="1" applyAlignment="1">
      <alignment horizontal="center" vertical="center"/>
    </xf>
    <xf numFmtId="0" fontId="24" fillId="4" borderId="37" xfId="0" applyFont="1" applyFill="1" applyBorder="1" applyAlignment="1">
      <alignment horizontal="center" vertical="center"/>
    </xf>
    <xf numFmtId="2" fontId="29" fillId="4" borderId="12" xfId="0" applyNumberFormat="1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9" fillId="9" borderId="46" xfId="0" applyFont="1" applyFill="1" applyBorder="1" applyAlignment="1">
      <alignment horizontal="center" vertical="center"/>
    </xf>
    <xf numFmtId="0" fontId="24" fillId="9" borderId="44" xfId="0" applyFont="1" applyFill="1" applyBorder="1" applyAlignment="1">
      <alignment horizontal="center" vertical="center"/>
    </xf>
    <xf numFmtId="167" fontId="24" fillId="0" borderId="12" xfId="0" applyNumberFormat="1" applyFont="1" applyFill="1" applyBorder="1" applyAlignment="1">
      <alignment horizontal="center" vertical="center"/>
    </xf>
    <xf numFmtId="49" fontId="29" fillId="4" borderId="38" xfId="0" applyNumberFormat="1" applyFont="1" applyFill="1" applyBorder="1" applyAlignment="1">
      <alignment horizontal="center" vertical="center" wrapText="1"/>
    </xf>
    <xf numFmtId="49" fontId="29" fillId="4" borderId="12" xfId="0" applyNumberFormat="1" applyFont="1" applyFill="1" applyBorder="1" applyAlignment="1">
      <alignment horizontal="center" vertical="center" wrapText="1"/>
    </xf>
    <xf numFmtId="49" fontId="29" fillId="4" borderId="38" xfId="0" applyNumberFormat="1" applyFont="1" applyFill="1" applyBorder="1" applyAlignment="1">
      <alignment horizontal="center" vertical="center" wrapText="1" shrinkToFit="1"/>
    </xf>
    <xf numFmtId="49" fontId="29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12" xfId="0" applyFont="1" applyFill="1" applyBorder="1" applyAlignment="1">
      <alignment horizontal="center" vertical="center" wrapText="1"/>
    </xf>
    <xf numFmtId="49" fontId="24" fillId="0" borderId="49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49" xfId="0" applyNumberFormat="1" applyFont="1" applyFill="1" applyBorder="1" applyAlignment="1">
      <alignment horizontal="center" vertical="center"/>
    </xf>
    <xf numFmtId="0" fontId="20" fillId="0" borderId="49" xfId="0" applyFont="1" applyBorder="1" applyAlignment="1">
      <alignment/>
    </xf>
    <xf numFmtId="4" fontId="20" fillId="0" borderId="49" xfId="0" applyNumberFormat="1" applyFont="1" applyBorder="1" applyAlignment="1">
      <alignment/>
    </xf>
    <xf numFmtId="1" fontId="34" fillId="0" borderId="16" xfId="0" applyNumberFormat="1" applyFont="1" applyFill="1" applyBorder="1" applyAlignment="1">
      <alignment vertical="top" wrapText="1"/>
    </xf>
    <xf numFmtId="0" fontId="36" fillId="0" borderId="49" xfId="0" applyFont="1" applyFill="1" applyBorder="1" applyAlignment="1">
      <alignment horizontal="center" vertical="top" wrapText="1"/>
    </xf>
    <xf numFmtId="2" fontId="24" fillId="0" borderId="49" xfId="0" applyNumberFormat="1" applyFont="1" applyFill="1" applyBorder="1" applyAlignment="1">
      <alignment horizontal="center" vertical="center" wrapText="1"/>
    </xf>
    <xf numFmtId="0" fontId="29" fillId="0" borderId="49" xfId="0" applyFont="1" applyBorder="1" applyAlignment="1">
      <alignment vertical="center"/>
    </xf>
    <xf numFmtId="2" fontId="29" fillId="0" borderId="49" xfId="0" applyNumberFormat="1" applyFont="1" applyFill="1" applyBorder="1" applyAlignment="1">
      <alignment horizontal="center" vertical="center" wrapText="1"/>
    </xf>
    <xf numFmtId="1" fontId="52" fillId="0" borderId="50" xfId="0" applyNumberFormat="1" applyFont="1" applyFill="1" applyBorder="1" applyAlignment="1">
      <alignment horizontal="center" vertical="center"/>
    </xf>
    <xf numFmtId="1" fontId="52" fillId="0" borderId="44" xfId="0" applyNumberFormat="1" applyFont="1" applyFill="1" applyBorder="1" applyAlignment="1">
      <alignment horizontal="center" vertical="center"/>
    </xf>
    <xf numFmtId="1" fontId="52" fillId="0" borderId="51" xfId="0" applyNumberFormat="1" applyFont="1" applyFill="1" applyBorder="1" applyAlignment="1">
      <alignment horizontal="center" vertical="center"/>
    </xf>
    <xf numFmtId="0" fontId="24" fillId="4" borderId="52" xfId="0" applyFont="1" applyFill="1" applyBorder="1" applyAlignment="1">
      <alignment horizontal="center" vertical="center"/>
    </xf>
    <xf numFmtId="49" fontId="29" fillId="4" borderId="53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4" xfId="0" applyNumberFormat="1" applyFont="1" applyFill="1" applyBorder="1" applyAlignment="1">
      <alignment vertical="center" wrapText="1"/>
    </xf>
    <xf numFmtId="165" fontId="24" fillId="0" borderId="12" xfId="0" applyNumberFormat="1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49" fontId="29" fillId="4" borderId="14" xfId="0" applyNumberFormat="1" applyFont="1" applyFill="1" applyBorder="1" applyAlignment="1">
      <alignment horizontal="center" vertical="center" wrapText="1"/>
    </xf>
    <xf numFmtId="49" fontId="29" fillId="4" borderId="17" xfId="0" applyNumberFormat="1" applyFont="1" applyFill="1" applyBorder="1" applyAlignment="1">
      <alignment horizontal="center" vertical="center"/>
    </xf>
    <xf numFmtId="49" fontId="29" fillId="4" borderId="18" xfId="0" applyNumberFormat="1" applyFont="1" applyFill="1" applyBorder="1" applyAlignment="1">
      <alignment horizontal="center" vertical="center"/>
    </xf>
    <xf numFmtId="49" fontId="29" fillId="4" borderId="14" xfId="0" applyNumberFormat="1" applyFont="1" applyFill="1" applyBorder="1" applyAlignment="1">
      <alignment horizontal="left" vertical="center" wrapText="1"/>
    </xf>
    <xf numFmtId="49" fontId="24" fillId="0" borderId="33" xfId="0" applyNumberFormat="1" applyFont="1" applyFill="1" applyBorder="1" applyAlignment="1">
      <alignment horizontal="center" vertical="center"/>
    </xf>
    <xf numFmtId="49" fontId="29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53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>
      <alignment horizontal="center" vertical="center"/>
    </xf>
    <xf numFmtId="49" fontId="24" fillId="4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4" borderId="12" xfId="0" applyNumberFormat="1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49" fontId="24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3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 applyProtection="1">
      <alignment vertical="center" wrapText="1"/>
      <protection locked="0"/>
    </xf>
    <xf numFmtId="0" fontId="29" fillId="4" borderId="52" xfId="0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55" xfId="0" applyFont="1" applyFill="1" applyBorder="1" applyAlignment="1">
      <alignment horizontal="left" vertical="center" wrapText="1"/>
    </xf>
    <xf numFmtId="4" fontId="24" fillId="0" borderId="41" xfId="0" applyNumberFormat="1" applyFont="1" applyFill="1" applyBorder="1" applyAlignment="1">
      <alignment horizontal="right" vertical="center"/>
    </xf>
    <xf numFmtId="49" fontId="29" fillId="4" borderId="53" xfId="0" applyNumberFormat="1" applyFont="1" applyFill="1" applyBorder="1" applyAlignment="1">
      <alignment horizontal="center" vertical="center" wrapText="1" shrinkToFit="1"/>
    </xf>
    <xf numFmtId="49" fontId="29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14" xfId="0" applyFont="1" applyFill="1" applyBorder="1" applyAlignment="1">
      <alignment horizontal="center" vertical="center" wrapText="1"/>
    </xf>
    <xf numFmtId="4" fontId="24" fillId="0" borderId="49" xfId="0" applyNumberFormat="1" applyFont="1" applyFill="1" applyBorder="1" applyAlignment="1">
      <alignment horizontal="right" vertical="center"/>
    </xf>
    <xf numFmtId="0" fontId="54" fillId="0" borderId="49" xfId="0" applyFont="1" applyBorder="1" applyAlignment="1">
      <alignment/>
    </xf>
    <xf numFmtId="4" fontId="54" fillId="0" borderId="49" xfId="0" applyNumberFormat="1" applyFont="1" applyBorder="1" applyAlignment="1">
      <alignment/>
    </xf>
    <xf numFmtId="1" fontId="52" fillId="0" borderId="56" xfId="0" applyNumberFormat="1" applyFont="1" applyFill="1" applyBorder="1" applyAlignment="1">
      <alignment horizontal="center" vertical="center"/>
    </xf>
    <xf numFmtId="1" fontId="52" fillId="0" borderId="36" xfId="0" applyNumberFormat="1" applyFont="1" applyFill="1" applyBorder="1" applyAlignment="1">
      <alignment horizontal="center" vertical="center"/>
    </xf>
    <xf numFmtId="0" fontId="29" fillId="24" borderId="49" xfId="0" applyFont="1" applyFill="1" applyBorder="1" applyAlignment="1">
      <alignment horizontal="center" vertical="center" wrapText="1"/>
    </xf>
    <xf numFmtId="4" fontId="29" fillId="24" borderId="49" xfId="0" applyNumberFormat="1" applyFont="1" applyFill="1" applyBorder="1" applyAlignment="1">
      <alignment horizontal="center" vertical="center" wrapText="1"/>
    </xf>
    <xf numFmtId="0" fontId="58" fillId="24" borderId="28" xfId="54" applyNumberFormat="1" applyFont="1" applyFill="1" applyBorder="1" applyAlignment="1">
      <alignment horizontal="center" wrapText="1"/>
      <protection/>
    </xf>
    <xf numFmtId="0" fontId="58" fillId="24" borderId="38" xfId="54" applyNumberFormat="1" applyFont="1" applyFill="1" applyBorder="1" applyAlignment="1">
      <alignment horizontal="center" wrapText="1"/>
      <protection/>
    </xf>
    <xf numFmtId="0" fontId="51" fillId="24" borderId="0" xfId="54" applyFont="1" applyFill="1" applyBorder="1" applyAlignment="1">
      <alignment horizontal="center" vertical="center"/>
      <protection/>
    </xf>
    <xf numFmtId="0" fontId="49" fillId="24" borderId="57" xfId="55" applyNumberFormat="1" applyFont="1" applyFill="1" applyBorder="1" applyAlignment="1">
      <alignment horizontal="center" vertical="center" wrapText="1"/>
      <protection/>
    </xf>
    <xf numFmtId="0" fontId="59" fillId="24" borderId="0" xfId="55" applyFont="1" applyFill="1" applyBorder="1" applyAlignment="1">
      <alignment horizontal="center" vertical="center" wrapText="1"/>
      <protection/>
    </xf>
    <xf numFmtId="0" fontId="49" fillId="24" borderId="34" xfId="53" applyNumberFormat="1" applyFont="1" applyFill="1" applyBorder="1" applyAlignment="1">
      <alignment horizontal="center" vertical="center" wrapText="1"/>
      <protection/>
    </xf>
    <xf numFmtId="0" fontId="59" fillId="24" borderId="0" xfId="53" applyFont="1" applyFill="1" applyBorder="1" applyAlignment="1">
      <alignment horizontal="center" vertical="center" wrapText="1"/>
      <protection/>
    </xf>
    <xf numFmtId="0" fontId="56" fillId="24" borderId="0" xfId="54" applyFont="1" applyFill="1" applyBorder="1" applyAlignment="1">
      <alignment vertical="center"/>
      <protection/>
    </xf>
    <xf numFmtId="0" fontId="55" fillId="24" borderId="21" xfId="54" applyNumberFormat="1" applyFont="1" applyFill="1" applyBorder="1" applyAlignment="1">
      <alignment horizontal="center" vertical="center"/>
      <protection/>
    </xf>
    <xf numFmtId="0" fontId="55" fillId="24" borderId="22" xfId="54" applyNumberFormat="1" applyFont="1" applyFill="1" applyBorder="1" applyAlignment="1">
      <alignment horizontal="center" vertical="center" wrapText="1"/>
      <protection/>
    </xf>
    <xf numFmtId="0" fontId="55" fillId="24" borderId="23" xfId="54" applyNumberFormat="1" applyFont="1" applyFill="1" applyBorder="1" applyAlignment="1">
      <alignment horizontal="center" vertical="center"/>
      <protection/>
    </xf>
    <xf numFmtId="0" fontId="56" fillId="24" borderId="0" xfId="54" applyNumberFormat="1" applyFont="1" applyFill="1" applyBorder="1" applyAlignment="1">
      <alignment horizontal="center" vertical="center"/>
      <protection/>
    </xf>
    <xf numFmtId="0" fontId="49" fillId="24" borderId="0" xfId="54" applyFont="1" applyFill="1" applyBorder="1" applyAlignment="1">
      <alignment/>
      <protection/>
    </xf>
    <xf numFmtId="0" fontId="49" fillId="24" borderId="47" xfId="54" applyNumberFormat="1" applyFont="1" applyFill="1" applyBorder="1" applyAlignment="1">
      <alignment horizontal="center" vertical="center"/>
      <protection/>
    </xf>
    <xf numFmtId="0" fontId="49" fillId="24" borderId="48" xfId="54" applyNumberFormat="1" applyFont="1" applyFill="1" applyBorder="1" applyAlignment="1">
      <alignment horizontal="center" vertical="center" wrapText="1"/>
      <protection/>
    </xf>
    <xf numFmtId="4" fontId="49" fillId="24" borderId="34" xfId="54" applyNumberFormat="1" applyFont="1" applyFill="1" applyBorder="1" applyAlignment="1">
      <alignment horizontal="right" vertical="center"/>
      <protection/>
    </xf>
    <xf numFmtId="3" fontId="49" fillId="24" borderId="0" xfId="54" applyNumberFormat="1" applyFont="1" applyFill="1" applyBorder="1" applyAlignment="1">
      <alignment horizontal="right"/>
      <protection/>
    </xf>
    <xf numFmtId="0" fontId="49" fillId="24" borderId="49" xfId="54" applyNumberFormat="1" applyFont="1" applyFill="1" applyBorder="1" applyAlignment="1">
      <alignment horizontal="center" vertical="center"/>
      <protection/>
    </xf>
    <xf numFmtId="0" fontId="49" fillId="24" borderId="49" xfId="54" applyNumberFormat="1" applyFont="1" applyFill="1" applyBorder="1" applyAlignment="1">
      <alignment horizontal="center" vertical="center" wrapText="1"/>
      <protection/>
    </xf>
    <xf numFmtId="4" fontId="49" fillId="24" borderId="49" xfId="54" applyNumberFormat="1" applyFont="1" applyFill="1" applyBorder="1" applyAlignment="1">
      <alignment horizontal="right" vertical="center"/>
      <protection/>
    </xf>
    <xf numFmtId="0" fontId="49" fillId="24" borderId="37" xfId="54" applyNumberFormat="1" applyFont="1" applyFill="1" applyBorder="1" applyAlignment="1">
      <alignment horizontal="center" vertical="center"/>
      <protection/>
    </xf>
    <xf numFmtId="0" fontId="49" fillId="24" borderId="38" xfId="54" applyNumberFormat="1" applyFont="1" applyFill="1" applyBorder="1" applyAlignment="1">
      <alignment horizontal="center" vertical="center" wrapText="1"/>
      <protection/>
    </xf>
    <xf numFmtId="4" fontId="49" fillId="24" borderId="39" xfId="54" applyNumberFormat="1" applyFont="1" applyFill="1" applyBorder="1" applyAlignment="1">
      <alignment horizontal="right" vertical="center"/>
      <protection/>
    </xf>
    <xf numFmtId="0" fontId="49" fillId="24" borderId="10" xfId="54" applyNumberFormat="1" applyFont="1" applyFill="1" applyBorder="1" applyAlignment="1">
      <alignment horizontal="center" vertical="center"/>
      <protection/>
    </xf>
    <xf numFmtId="0" fontId="49" fillId="24" borderId="12" xfId="54" applyNumberFormat="1" applyFont="1" applyFill="1" applyBorder="1" applyAlignment="1">
      <alignment horizontal="center" vertical="center" wrapText="1"/>
      <protection/>
    </xf>
    <xf numFmtId="4" fontId="49" fillId="24" borderId="15" xfId="54" applyNumberFormat="1" applyFont="1" applyFill="1" applyBorder="1" applyAlignment="1">
      <alignment horizontal="right" vertical="center"/>
      <protection/>
    </xf>
    <xf numFmtId="0" fontId="49" fillId="24" borderId="40" xfId="54" applyNumberFormat="1" applyFont="1" applyFill="1" applyBorder="1" applyAlignment="1">
      <alignment horizontal="center" vertical="center"/>
      <protection/>
    </xf>
    <xf numFmtId="0" fontId="49" fillId="24" borderId="13" xfId="54" applyNumberFormat="1" applyFont="1" applyFill="1" applyBorder="1" applyAlignment="1">
      <alignment horizontal="center" vertical="center" wrapText="1"/>
      <protection/>
    </xf>
    <xf numFmtId="4" fontId="49" fillId="24" borderId="41" xfId="54" applyNumberFormat="1" applyFont="1" applyFill="1" applyBorder="1" applyAlignment="1">
      <alignment horizontal="right" vertical="center"/>
      <protection/>
    </xf>
    <xf numFmtId="0" fontId="51" fillId="24" borderId="0" xfId="54" applyFont="1" applyFill="1" applyBorder="1">
      <alignment/>
      <protection/>
    </xf>
    <xf numFmtId="0" fontId="51" fillId="24" borderId="27" xfId="54" applyNumberFormat="1" applyFont="1" applyFill="1" applyBorder="1" applyAlignment="1">
      <alignment horizontal="center" vertical="top"/>
      <protection/>
    </xf>
    <xf numFmtId="4" fontId="49" fillId="24" borderId="42" xfId="54" applyNumberFormat="1" applyFont="1" applyFill="1" applyBorder="1" applyAlignment="1">
      <alignment horizontal="right"/>
      <protection/>
    </xf>
    <xf numFmtId="3" fontId="59" fillId="24" borderId="0" xfId="54" applyNumberFormat="1" applyFont="1" applyFill="1" applyBorder="1" applyAlignment="1">
      <alignment horizontal="right"/>
      <protection/>
    </xf>
    <xf numFmtId="0" fontId="51" fillId="24" borderId="37" xfId="54" applyNumberFormat="1" applyFont="1" applyFill="1" applyBorder="1" applyAlignment="1">
      <alignment horizontal="center" vertical="top"/>
      <protection/>
    </xf>
    <xf numFmtId="4" fontId="49" fillId="24" borderId="39" xfId="54" applyNumberFormat="1" applyFont="1" applyFill="1" applyBorder="1" applyAlignment="1">
      <alignment horizontal="right"/>
      <protection/>
    </xf>
    <xf numFmtId="0" fontId="59" fillId="24" borderId="0" xfId="54" applyFont="1" applyFill="1" applyBorder="1" applyAlignment="1">
      <alignment horizontal="right"/>
      <protection/>
    </xf>
    <xf numFmtId="0" fontId="51" fillId="24" borderId="21" xfId="54" applyNumberFormat="1" applyFont="1" applyFill="1" applyBorder="1" applyAlignment="1">
      <alignment horizontal="right" vertical="top" wrapText="1"/>
      <protection/>
    </xf>
    <xf numFmtId="0" fontId="58" fillId="24" borderId="22" xfId="54" applyNumberFormat="1" applyFont="1" applyFill="1" applyBorder="1" applyAlignment="1">
      <alignment horizontal="center" wrapText="1"/>
      <protection/>
    </xf>
    <xf numFmtId="4" fontId="49" fillId="24" borderId="23" xfId="54" applyNumberFormat="1" applyFont="1" applyFill="1" applyBorder="1" applyAlignment="1">
      <alignment horizontal="right" wrapText="1"/>
      <protection/>
    </xf>
    <xf numFmtId="3" fontId="59" fillId="24" borderId="0" xfId="54" applyNumberFormat="1" applyFont="1" applyFill="1" applyBorder="1" applyAlignment="1">
      <alignment horizontal="right" wrapText="1"/>
      <protection/>
    </xf>
    <xf numFmtId="49" fontId="24" fillId="0" borderId="49" xfId="0" applyNumberFormat="1" applyFont="1" applyFill="1" applyBorder="1" applyAlignment="1">
      <alignment vertical="center" wrapText="1"/>
    </xf>
    <xf numFmtId="0" fontId="28" fillId="0" borderId="12" xfId="0" applyFont="1" applyBorder="1" applyAlignment="1">
      <alignment horizontal="center"/>
    </xf>
    <xf numFmtId="0" fontId="26" fillId="0" borderId="58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 wrapText="1"/>
    </xf>
    <xf numFmtId="0" fontId="29" fillId="22" borderId="46" xfId="0" applyFont="1" applyFill="1" applyBorder="1" applyAlignment="1">
      <alignment horizontal="center" vertical="center" wrapText="1"/>
    </xf>
    <xf numFmtId="0" fontId="29" fillId="22" borderId="44" xfId="0" applyFont="1" applyFill="1" applyBorder="1" applyAlignment="1">
      <alignment horizontal="center" vertical="center" wrapText="1"/>
    </xf>
    <xf numFmtId="49" fontId="29" fillId="22" borderId="44" xfId="0" applyNumberFormat="1" applyFont="1" applyFill="1" applyBorder="1" applyAlignment="1">
      <alignment horizontal="center" vertical="center" wrapText="1"/>
    </xf>
    <xf numFmtId="0" fontId="29" fillId="22" borderId="45" xfId="0" applyFont="1" applyFill="1" applyBorder="1" applyAlignment="1">
      <alignment horizontal="center" vertical="center" wrapText="1"/>
    </xf>
    <xf numFmtId="0" fontId="26" fillId="24" borderId="60" xfId="0" applyFont="1" applyFill="1" applyBorder="1" applyAlignment="1">
      <alignment horizontal="center" vertical="center" wrapText="1"/>
    </xf>
    <xf numFmtId="0" fontId="28" fillId="24" borderId="6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24" borderId="62" xfId="0" applyFont="1" applyFill="1" applyBorder="1" applyAlignment="1">
      <alignment horizontal="center" vertical="center" wrapText="1"/>
    </xf>
    <xf numFmtId="0" fontId="28" fillId="24" borderId="63" xfId="0" applyFont="1" applyFill="1" applyBorder="1" applyAlignment="1">
      <alignment horizontal="center" vertical="center" wrapText="1"/>
    </xf>
    <xf numFmtId="0" fontId="29" fillId="24" borderId="64" xfId="0" applyFont="1" applyFill="1" applyBorder="1" applyAlignment="1">
      <alignment horizontal="center" vertical="center"/>
    </xf>
    <xf numFmtId="0" fontId="29" fillId="24" borderId="65" xfId="0" applyFont="1" applyFill="1" applyBorder="1" applyAlignment="1">
      <alignment horizontal="center" vertical="center" wrapText="1"/>
    </xf>
    <xf numFmtId="0" fontId="32" fillId="0" borderId="60" xfId="52" applyFont="1" applyBorder="1" applyAlignment="1">
      <alignment horizontal="center" vertical="center" wrapText="1"/>
      <protection/>
    </xf>
    <xf numFmtId="0" fontId="33" fillId="0" borderId="63" xfId="52" applyFont="1" applyBorder="1" applyAlignment="1">
      <alignment horizontal="center" vertical="center"/>
      <protection/>
    </xf>
    <xf numFmtId="0" fontId="34" fillId="0" borderId="66" xfId="52" applyFont="1" applyBorder="1" applyAlignment="1">
      <alignment horizontal="center" vertical="center"/>
      <protection/>
    </xf>
    <xf numFmtId="0" fontId="34" fillId="0" borderId="65" xfId="52" applyFont="1" applyBorder="1" applyAlignment="1">
      <alignment horizontal="center" vertical="center"/>
      <protection/>
    </xf>
    <xf numFmtId="4" fontId="22" fillId="22" borderId="28" xfId="0" applyNumberFormat="1" applyFont="1" applyFill="1" applyBorder="1" applyAlignment="1">
      <alignment horizontal="center" vertical="center" wrapText="1"/>
    </xf>
    <xf numFmtId="0" fontId="22" fillId="22" borderId="28" xfId="0" applyFont="1" applyFill="1" applyBorder="1" applyAlignment="1">
      <alignment horizontal="center" vertical="center" wrapText="1"/>
    </xf>
    <xf numFmtId="4" fontId="22" fillId="22" borderId="42" xfId="0" applyNumberFormat="1" applyFont="1" applyFill="1" applyBorder="1" applyAlignment="1">
      <alignment horizontal="center" vertical="center" wrapText="1"/>
    </xf>
    <xf numFmtId="0" fontId="32" fillId="0" borderId="58" xfId="0" applyFont="1" applyFill="1" applyBorder="1" applyAlignment="1">
      <alignment horizontal="center" vertical="center" wrapText="1"/>
    </xf>
    <xf numFmtId="0" fontId="22" fillId="22" borderId="27" xfId="0" applyFont="1" applyFill="1" applyBorder="1" applyAlignment="1">
      <alignment horizontal="center" vertical="center" wrapText="1"/>
    </xf>
    <xf numFmtId="49" fontId="22" fillId="22" borderId="28" xfId="0" applyNumberFormat="1" applyFont="1" applyFill="1" applyBorder="1" applyAlignment="1">
      <alignment horizontal="center" vertical="center" wrapText="1"/>
    </xf>
    <xf numFmtId="4" fontId="29" fillId="22" borderId="42" xfId="0" applyNumberFormat="1" applyFont="1" applyFill="1" applyBorder="1" applyAlignment="1">
      <alignment horizontal="center" vertical="center" wrapText="1"/>
    </xf>
    <xf numFmtId="1" fontId="34" fillId="0" borderId="65" xfId="0" applyNumberFormat="1" applyFont="1" applyFill="1" applyBorder="1" applyAlignment="1">
      <alignment horizontal="center" vertical="top" wrapText="1"/>
    </xf>
    <xf numFmtId="0" fontId="32" fillId="0" borderId="60" xfId="0" applyFont="1" applyFill="1" applyBorder="1" applyAlignment="1">
      <alignment horizontal="center" vertical="center" wrapText="1"/>
    </xf>
    <xf numFmtId="0" fontId="29" fillId="22" borderId="27" xfId="0" applyFont="1" applyFill="1" applyBorder="1" applyAlignment="1">
      <alignment horizontal="center" vertical="center" wrapText="1"/>
    </xf>
    <xf numFmtId="0" fontId="29" fillId="22" borderId="28" xfId="0" applyFont="1" applyFill="1" applyBorder="1" applyAlignment="1">
      <alignment horizontal="center" vertical="center" wrapText="1"/>
    </xf>
    <xf numFmtId="49" fontId="29" fillId="22" borderId="28" xfId="0" applyNumberFormat="1" applyFont="1" applyFill="1" applyBorder="1" applyAlignment="1">
      <alignment horizontal="center" vertical="center" wrapText="1"/>
    </xf>
    <xf numFmtId="4" fontId="29" fillId="22" borderId="28" xfId="0" applyNumberFormat="1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top" wrapText="1"/>
    </xf>
    <xf numFmtId="0" fontId="29" fillId="24" borderId="67" xfId="0" applyFont="1" applyFill="1" applyBorder="1" applyAlignment="1">
      <alignment horizontal="center" vertical="center" wrapText="1"/>
    </xf>
    <xf numFmtId="0" fontId="29" fillId="24" borderId="50" xfId="0" applyFont="1" applyFill="1" applyBorder="1" applyAlignment="1">
      <alignment horizontal="center" vertical="center" wrapText="1"/>
    </xf>
    <xf numFmtId="0" fontId="29" fillId="24" borderId="56" xfId="0" applyFont="1" applyFill="1" applyBorder="1" applyAlignment="1">
      <alignment horizontal="center" vertical="center" wrapText="1"/>
    </xf>
    <xf numFmtId="0" fontId="29" fillId="24" borderId="44" xfId="0" applyFont="1" applyFill="1" applyBorder="1" applyAlignment="1">
      <alignment horizontal="center" vertical="center" wrapText="1"/>
    </xf>
    <xf numFmtId="49" fontId="29" fillId="24" borderId="68" xfId="0" applyNumberFormat="1" applyFont="1" applyFill="1" applyBorder="1" applyAlignment="1">
      <alignment horizontal="center" vertical="center" wrapText="1"/>
    </xf>
    <xf numFmtId="49" fontId="29" fillId="24" borderId="69" xfId="0" applyNumberFormat="1" applyFont="1" applyFill="1" applyBorder="1" applyAlignment="1">
      <alignment horizontal="center" vertical="center" wrapText="1"/>
    </xf>
    <xf numFmtId="0" fontId="29" fillId="24" borderId="48" xfId="0" applyFont="1" applyFill="1" applyBorder="1" applyAlignment="1">
      <alignment horizontal="center" vertical="center" wrapText="1"/>
    </xf>
    <xf numFmtId="0" fontId="29" fillId="24" borderId="34" xfId="0" applyFont="1" applyFill="1" applyBorder="1" applyAlignment="1">
      <alignment horizontal="center" vertical="center" wrapText="1"/>
    </xf>
    <xf numFmtId="0" fontId="45" fillId="24" borderId="0" xfId="54" applyFont="1" applyFill="1" applyBorder="1" applyAlignment="1">
      <alignment horizontal="center" vertical="center"/>
      <protection/>
    </xf>
    <xf numFmtId="0" fontId="49" fillId="24" borderId="70" xfId="54" applyNumberFormat="1" applyFont="1" applyFill="1" applyBorder="1" applyAlignment="1">
      <alignment horizontal="center" vertical="center" wrapText="1"/>
      <protection/>
    </xf>
    <xf numFmtId="0" fontId="49" fillId="24" borderId="71" xfId="54" applyNumberFormat="1" applyFont="1" applyFill="1" applyBorder="1" applyAlignment="1">
      <alignment horizontal="center" vertical="center" wrapText="1"/>
      <protection/>
    </xf>
    <xf numFmtId="4" fontId="29" fillId="0" borderId="48" xfId="0" applyNumberFormat="1" applyFont="1" applyFill="1" applyBorder="1" applyAlignment="1">
      <alignment horizontal="center" vertical="center"/>
    </xf>
    <xf numFmtId="4" fontId="29" fillId="0" borderId="34" xfId="0" applyNumberFormat="1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_Kosztorys inwestorski wg TER" xfId="53"/>
    <cellStyle name="Normalny_TER_choszcz_wa" xfId="54"/>
    <cellStyle name="Normalny_TER_Milsko_droga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view="pageBreakPreview" zoomScale="150" zoomScaleSheetLayoutView="150" zoomScalePageLayoutView="0" workbookViewId="0" topLeftCell="A103">
      <selection activeCell="B104" sqref="B104:E104"/>
    </sheetView>
  </sheetViews>
  <sheetFormatPr defaultColWidth="9.140625" defaultRowHeight="12.75"/>
  <cols>
    <col min="1" max="1" width="5.00390625" style="1" customWidth="1"/>
    <col min="2" max="2" width="11.8515625" style="1" customWidth="1"/>
    <col min="3" max="3" width="37.8515625" style="1" customWidth="1"/>
    <col min="4" max="4" width="5.140625" style="1" customWidth="1"/>
    <col min="5" max="5" width="7.421875" style="1" customWidth="1"/>
    <col min="6" max="6" width="9.57421875" style="1" customWidth="1"/>
    <col min="7" max="7" width="11.8515625" style="2" customWidth="1"/>
    <col min="8" max="8" width="12.57421875" style="3" customWidth="1"/>
    <col min="9" max="9" width="12.28125" style="3" customWidth="1"/>
    <col min="10" max="10" width="13.8515625" style="1" customWidth="1"/>
    <col min="11" max="16384" width="9.140625" style="1" customWidth="1"/>
  </cols>
  <sheetData>
    <row r="1" spans="1:8" ht="48.75" customHeight="1">
      <c r="A1" s="352" t="s">
        <v>396</v>
      </c>
      <c r="B1" s="353"/>
      <c r="C1" s="353"/>
      <c r="D1" s="353"/>
      <c r="E1" s="353"/>
      <c r="F1" s="353"/>
      <c r="G1" s="353"/>
      <c r="H1" s="3" t="s">
        <v>0</v>
      </c>
    </row>
    <row r="2" spans="1:7" ht="12.75" customHeight="1">
      <c r="A2" s="354" t="s">
        <v>412</v>
      </c>
      <c r="B2" s="354"/>
      <c r="C2" s="354"/>
      <c r="D2" s="354"/>
      <c r="E2" s="354"/>
      <c r="F2" s="354"/>
      <c r="G2" s="354"/>
    </row>
    <row r="3" spans="1:7" ht="12.75">
      <c r="A3" s="354"/>
      <c r="B3" s="354"/>
      <c r="C3" s="354"/>
      <c r="D3" s="354"/>
      <c r="E3" s="354"/>
      <c r="F3" s="354"/>
      <c r="G3" s="354"/>
    </row>
    <row r="4" spans="1:7" ht="33.75" customHeight="1">
      <c r="A4" s="354"/>
      <c r="B4" s="354"/>
      <c r="C4" s="354"/>
      <c r="D4" s="354"/>
      <c r="E4" s="354"/>
      <c r="F4" s="354"/>
      <c r="G4" s="354"/>
    </row>
    <row r="5" spans="1:7" ht="15.75" customHeight="1">
      <c r="A5" s="355" t="s">
        <v>1</v>
      </c>
      <c r="B5" s="356" t="s">
        <v>2</v>
      </c>
      <c r="C5" s="357" t="s">
        <v>3</v>
      </c>
      <c r="D5" s="358"/>
      <c r="E5" s="358"/>
      <c r="F5" s="358"/>
      <c r="G5" s="358"/>
    </row>
    <row r="6" spans="1:7" ht="41.25" customHeight="1">
      <c r="A6" s="355"/>
      <c r="B6" s="356"/>
      <c r="C6" s="357"/>
      <c r="D6" s="172" t="s">
        <v>4</v>
      </c>
      <c r="E6" s="173" t="s">
        <v>5</v>
      </c>
      <c r="F6" s="172" t="s">
        <v>6</v>
      </c>
      <c r="G6" s="174" t="s">
        <v>7</v>
      </c>
    </row>
    <row r="7" spans="1:9" ht="22.5" customHeight="1">
      <c r="A7" s="175">
        <v>1</v>
      </c>
      <c r="B7" s="176">
        <v>2</v>
      </c>
      <c r="C7" s="176">
        <v>2</v>
      </c>
      <c r="D7" s="176">
        <v>3</v>
      </c>
      <c r="E7" s="176">
        <v>4</v>
      </c>
      <c r="F7" s="176">
        <v>5</v>
      </c>
      <c r="G7" s="177">
        <v>6</v>
      </c>
      <c r="I7" s="4"/>
    </row>
    <row r="8" spans="1:7" ht="34.5" customHeight="1">
      <c r="A8" s="178"/>
      <c r="B8" s="179"/>
      <c r="C8" s="180" t="s">
        <v>8</v>
      </c>
      <c r="D8" s="179"/>
      <c r="E8" s="181"/>
      <c r="F8" s="179"/>
      <c r="G8" s="182"/>
    </row>
    <row r="9" spans="1:9" s="6" customFormat="1" ht="30" customHeight="1">
      <c r="A9" s="183" t="s">
        <v>9</v>
      </c>
      <c r="B9" s="184" t="s">
        <v>10</v>
      </c>
      <c r="C9" s="185" t="s">
        <v>11</v>
      </c>
      <c r="D9" s="186" t="s">
        <v>12</v>
      </c>
      <c r="E9" s="187">
        <v>0.778</v>
      </c>
      <c r="F9" s="188"/>
      <c r="G9" s="189"/>
      <c r="H9" s="5"/>
      <c r="I9" s="5"/>
    </row>
    <row r="10" spans="1:13" ht="35.25" customHeight="1">
      <c r="A10" s="178"/>
      <c r="B10" s="179"/>
      <c r="C10" s="180" t="s">
        <v>13</v>
      </c>
      <c r="D10" s="179"/>
      <c r="E10" s="181"/>
      <c r="F10" s="181"/>
      <c r="G10" s="182"/>
      <c r="K10" s="7"/>
      <c r="L10" s="7"/>
      <c r="M10" s="7"/>
    </row>
    <row r="11" spans="1:9" s="6" customFormat="1" ht="34.5" customHeight="1">
      <c r="A11" s="190" t="s">
        <v>14</v>
      </c>
      <c r="B11" s="191" t="s">
        <v>15</v>
      </c>
      <c r="C11" s="192" t="s">
        <v>16</v>
      </c>
      <c r="D11" s="193" t="s">
        <v>17</v>
      </c>
      <c r="E11" s="194">
        <f>1765+55</f>
        <v>1820</v>
      </c>
      <c r="F11" s="195"/>
      <c r="G11" s="196"/>
      <c r="H11" s="5"/>
      <c r="I11" s="5"/>
    </row>
    <row r="12" spans="1:9" s="6" customFormat="1" ht="52.5" customHeight="1">
      <c r="A12" s="197" t="s">
        <v>18</v>
      </c>
      <c r="B12" s="198" t="s">
        <v>15</v>
      </c>
      <c r="C12" s="199" t="s">
        <v>19</v>
      </c>
      <c r="D12" s="132" t="s">
        <v>17</v>
      </c>
      <c r="E12" s="200">
        <f>E11+E13</f>
        <v>4742</v>
      </c>
      <c r="F12" s="201"/>
      <c r="G12" s="57"/>
      <c r="H12" s="5"/>
      <c r="I12" s="5"/>
    </row>
    <row r="13" spans="1:9" s="6" customFormat="1" ht="41.25" customHeight="1">
      <c r="A13" s="197" t="s">
        <v>20</v>
      </c>
      <c r="B13" s="198" t="s">
        <v>15</v>
      </c>
      <c r="C13" s="199" t="s">
        <v>21</v>
      </c>
      <c r="D13" s="132" t="s">
        <v>17</v>
      </c>
      <c r="E13" s="200">
        <v>2922</v>
      </c>
      <c r="F13" s="201"/>
      <c r="G13" s="57"/>
      <c r="H13" s="5"/>
      <c r="I13" s="5"/>
    </row>
    <row r="14" spans="1:9" s="6" customFormat="1" ht="36.75" customHeight="1">
      <c r="A14" s="197" t="s">
        <v>22</v>
      </c>
      <c r="B14" s="198" t="s">
        <v>15</v>
      </c>
      <c r="C14" s="199" t="s">
        <v>23</v>
      </c>
      <c r="D14" s="132" t="s">
        <v>17</v>
      </c>
      <c r="E14" s="200">
        <v>3023</v>
      </c>
      <c r="F14" s="201"/>
      <c r="G14" s="57"/>
      <c r="H14" s="5"/>
      <c r="I14" s="5"/>
    </row>
    <row r="15" spans="1:9" s="6" customFormat="1" ht="36" customHeight="1">
      <c r="A15" s="197" t="s">
        <v>24</v>
      </c>
      <c r="B15" s="198" t="s">
        <v>15</v>
      </c>
      <c r="C15" s="199" t="s">
        <v>25</v>
      </c>
      <c r="D15" s="132" t="s">
        <v>26</v>
      </c>
      <c r="E15" s="200">
        <v>518</v>
      </c>
      <c r="F15" s="201"/>
      <c r="G15" s="57"/>
      <c r="H15" s="5"/>
      <c r="I15" s="5"/>
    </row>
    <row r="16" spans="1:9" s="6" customFormat="1" ht="36.75" customHeight="1">
      <c r="A16" s="197" t="s">
        <v>27</v>
      </c>
      <c r="B16" s="198" t="s">
        <v>15</v>
      </c>
      <c r="C16" s="199" t="s">
        <v>28</v>
      </c>
      <c r="D16" s="132" t="s">
        <v>26</v>
      </c>
      <c r="E16" s="200">
        <v>1644</v>
      </c>
      <c r="F16" s="201"/>
      <c r="G16" s="57"/>
      <c r="H16" s="5"/>
      <c r="I16" s="5"/>
    </row>
    <row r="17" spans="1:9" s="6" customFormat="1" ht="35.25" customHeight="1">
      <c r="A17" s="197" t="s">
        <v>29</v>
      </c>
      <c r="B17" s="198" t="s">
        <v>15</v>
      </c>
      <c r="C17" s="199" t="s">
        <v>30</v>
      </c>
      <c r="D17" s="132" t="s">
        <v>26</v>
      </c>
      <c r="E17" s="200">
        <v>337</v>
      </c>
      <c r="F17" s="201"/>
      <c r="G17" s="57"/>
      <c r="H17" s="5"/>
      <c r="I17" s="5"/>
    </row>
    <row r="18" spans="1:9" s="6" customFormat="1" ht="34.5" customHeight="1">
      <c r="A18" s="197" t="s">
        <v>31</v>
      </c>
      <c r="B18" s="198" t="s">
        <v>15</v>
      </c>
      <c r="C18" s="199" t="s">
        <v>32</v>
      </c>
      <c r="D18" s="132" t="s">
        <v>26</v>
      </c>
      <c r="E18" s="200">
        <v>32</v>
      </c>
      <c r="F18" s="201"/>
      <c r="G18" s="57"/>
      <c r="H18" s="5"/>
      <c r="I18" s="5"/>
    </row>
    <row r="19" spans="1:9" s="6" customFormat="1" ht="36" customHeight="1">
      <c r="A19" s="197" t="s">
        <v>33</v>
      </c>
      <c r="B19" s="198" t="s">
        <v>34</v>
      </c>
      <c r="C19" s="199" t="s">
        <v>35</v>
      </c>
      <c r="D19" s="132" t="s">
        <v>17</v>
      </c>
      <c r="E19" s="200">
        <v>159</v>
      </c>
      <c r="F19" s="201"/>
      <c r="G19" s="57"/>
      <c r="H19" s="5"/>
      <c r="I19" s="5"/>
    </row>
    <row r="20" spans="1:9" s="6" customFormat="1" ht="36.75" customHeight="1">
      <c r="A20" s="197" t="s">
        <v>36</v>
      </c>
      <c r="B20" s="198" t="s">
        <v>15</v>
      </c>
      <c r="C20" s="199" t="s">
        <v>37</v>
      </c>
      <c r="D20" s="132" t="s">
        <v>26</v>
      </c>
      <c r="E20" s="200">
        <v>20</v>
      </c>
      <c r="F20" s="201"/>
      <c r="G20" s="57"/>
      <c r="H20" s="5"/>
      <c r="I20" s="5"/>
    </row>
    <row r="21" spans="1:9" s="6" customFormat="1" ht="30" customHeight="1">
      <c r="A21" s="197" t="s">
        <v>38</v>
      </c>
      <c r="B21" s="198" t="s">
        <v>15</v>
      </c>
      <c r="C21" s="199" t="s">
        <v>39</v>
      </c>
      <c r="D21" s="132" t="s">
        <v>26</v>
      </c>
      <c r="E21" s="200">
        <v>18</v>
      </c>
      <c r="F21" s="201"/>
      <c r="G21" s="57"/>
      <c r="H21" s="5"/>
      <c r="I21" s="5"/>
    </row>
    <row r="22" spans="1:9" s="6" customFormat="1" ht="40.5" customHeight="1">
      <c r="A22" s="197" t="s">
        <v>40</v>
      </c>
      <c r="B22" s="198" t="s">
        <v>15</v>
      </c>
      <c r="C22" s="199" t="s">
        <v>41</v>
      </c>
      <c r="D22" s="132" t="s">
        <v>26</v>
      </c>
      <c r="E22" s="200">
        <v>27</v>
      </c>
      <c r="F22" s="201"/>
      <c r="G22" s="57"/>
      <c r="H22" s="5"/>
      <c r="I22" s="5"/>
    </row>
    <row r="23" spans="1:9" s="6" customFormat="1" ht="38.25" customHeight="1">
      <c r="A23" s="197" t="s">
        <v>42</v>
      </c>
      <c r="B23" s="198" t="s">
        <v>15</v>
      </c>
      <c r="C23" s="199" t="s">
        <v>43</v>
      </c>
      <c r="D23" s="132" t="s">
        <v>44</v>
      </c>
      <c r="E23" s="200">
        <v>2</v>
      </c>
      <c r="F23" s="201"/>
      <c r="G23" s="57"/>
      <c r="H23" s="5"/>
      <c r="I23" s="5"/>
    </row>
    <row r="24" spans="1:9" s="6" customFormat="1" ht="36.75" customHeight="1">
      <c r="A24" s="197" t="s">
        <v>45</v>
      </c>
      <c r="B24" s="198" t="s">
        <v>15</v>
      </c>
      <c r="C24" s="199" t="s">
        <v>46</v>
      </c>
      <c r="D24" s="132" t="s">
        <v>26</v>
      </c>
      <c r="E24" s="200">
        <v>10</v>
      </c>
      <c r="F24" s="201"/>
      <c r="G24" s="57"/>
      <c r="H24" s="5"/>
      <c r="I24" s="5"/>
    </row>
    <row r="25" spans="1:9" s="6" customFormat="1" ht="37.5" customHeight="1">
      <c r="A25" s="202" t="s">
        <v>47</v>
      </c>
      <c r="B25" s="203" t="s">
        <v>15</v>
      </c>
      <c r="C25" s="204" t="s">
        <v>48</v>
      </c>
      <c r="D25" s="186" t="s">
        <v>49</v>
      </c>
      <c r="E25" s="205">
        <f>1.6*3.31</f>
        <v>5.296</v>
      </c>
      <c r="F25" s="188"/>
      <c r="G25" s="206"/>
      <c r="H25" s="5"/>
      <c r="I25" s="5"/>
    </row>
    <row r="26" spans="1:9" s="6" customFormat="1" ht="24.75" customHeight="1">
      <c r="A26" s="207"/>
      <c r="B26" s="208"/>
      <c r="C26" s="180" t="s">
        <v>50</v>
      </c>
      <c r="D26" s="209"/>
      <c r="E26" s="210"/>
      <c r="F26" s="211"/>
      <c r="G26" s="212"/>
      <c r="H26" s="5"/>
      <c r="I26" s="5"/>
    </row>
    <row r="27" spans="1:7" ht="13.5">
      <c r="A27" s="213"/>
      <c r="B27" s="214"/>
      <c r="C27" s="259" t="s">
        <v>51</v>
      </c>
      <c r="D27" s="214"/>
      <c r="E27" s="215"/>
      <c r="F27" s="215"/>
      <c r="G27" s="216"/>
    </row>
    <row r="28" spans="1:9" s="6" customFormat="1" ht="51" customHeight="1">
      <c r="A28" s="197" t="s">
        <v>52</v>
      </c>
      <c r="B28" s="198" t="s">
        <v>53</v>
      </c>
      <c r="C28" s="199" t="s">
        <v>54</v>
      </c>
      <c r="D28" s="132" t="s">
        <v>17</v>
      </c>
      <c r="E28" s="200">
        <v>4110</v>
      </c>
      <c r="F28" s="201"/>
      <c r="G28" s="57"/>
      <c r="H28" s="5"/>
      <c r="I28" s="5"/>
    </row>
    <row r="29" spans="1:7" ht="13.5">
      <c r="A29" s="217"/>
      <c r="B29" s="218"/>
      <c r="C29" s="260" t="s">
        <v>55</v>
      </c>
      <c r="D29" s="219"/>
      <c r="E29" s="219"/>
      <c r="F29" s="220"/>
      <c r="G29" s="221"/>
    </row>
    <row r="30" spans="1:9" s="6" customFormat="1" ht="51.75" customHeight="1">
      <c r="A30" s="197" t="s">
        <v>56</v>
      </c>
      <c r="B30" s="198" t="s">
        <v>53</v>
      </c>
      <c r="C30" s="199" t="s">
        <v>57</v>
      </c>
      <c r="D30" s="132" t="s">
        <v>17</v>
      </c>
      <c r="E30" s="200">
        <v>509</v>
      </c>
      <c r="F30" s="201"/>
      <c r="G30" s="57"/>
      <c r="H30" s="5"/>
      <c r="I30" s="5"/>
    </row>
    <row r="31" spans="1:7" ht="13.5">
      <c r="A31" s="217"/>
      <c r="B31" s="218"/>
      <c r="C31" s="260" t="s">
        <v>58</v>
      </c>
      <c r="D31" s="218"/>
      <c r="E31" s="222"/>
      <c r="F31" s="222"/>
      <c r="G31" s="223"/>
    </row>
    <row r="32" spans="1:9" s="6" customFormat="1" ht="48" customHeight="1">
      <c r="A32" s="197" t="s">
        <v>59</v>
      </c>
      <c r="B32" s="198" t="s">
        <v>53</v>
      </c>
      <c r="C32" s="199" t="s">
        <v>60</v>
      </c>
      <c r="D32" s="132" t="s">
        <v>17</v>
      </c>
      <c r="E32" s="200">
        <v>448</v>
      </c>
      <c r="F32" s="201"/>
      <c r="G32" s="57"/>
      <c r="H32" s="5"/>
      <c r="I32" s="5"/>
    </row>
    <row r="33" spans="1:9" s="6" customFormat="1" ht="49.5" customHeight="1">
      <c r="A33" s="197" t="s">
        <v>61</v>
      </c>
      <c r="B33" s="198" t="s">
        <v>53</v>
      </c>
      <c r="C33" s="199" t="s">
        <v>62</v>
      </c>
      <c r="D33" s="132" t="s">
        <v>17</v>
      </c>
      <c r="E33" s="200">
        <v>46</v>
      </c>
      <c r="F33" s="201"/>
      <c r="G33" s="57"/>
      <c r="H33" s="5"/>
      <c r="I33" s="5"/>
    </row>
    <row r="34" spans="1:7" ht="13.5">
      <c r="A34" s="217"/>
      <c r="B34" s="218"/>
      <c r="C34" s="260" t="s">
        <v>63</v>
      </c>
      <c r="D34" s="218"/>
      <c r="E34" s="222"/>
      <c r="F34" s="222"/>
      <c r="G34" s="223"/>
    </row>
    <row r="35" spans="1:9" s="6" customFormat="1" ht="36" customHeight="1">
      <c r="A35" s="197" t="s">
        <v>64</v>
      </c>
      <c r="B35" s="198" t="s">
        <v>53</v>
      </c>
      <c r="C35" s="199" t="s">
        <v>397</v>
      </c>
      <c r="D35" s="132" t="s">
        <v>17</v>
      </c>
      <c r="E35" s="200">
        <v>2165</v>
      </c>
      <c r="F35" s="201"/>
      <c r="G35" s="57"/>
      <c r="H35" s="5"/>
      <c r="I35" s="5"/>
    </row>
    <row r="36" spans="1:9" s="6" customFormat="1" ht="30" customHeight="1">
      <c r="A36" s="197" t="s">
        <v>65</v>
      </c>
      <c r="B36" s="198" t="s">
        <v>53</v>
      </c>
      <c r="C36" s="199" t="s">
        <v>66</v>
      </c>
      <c r="D36" s="132" t="s">
        <v>17</v>
      </c>
      <c r="E36" s="200">
        <v>92</v>
      </c>
      <c r="F36" s="201"/>
      <c r="G36" s="57"/>
      <c r="H36" s="5"/>
      <c r="I36" s="5"/>
    </row>
    <row r="37" spans="1:7" ht="13.5">
      <c r="A37" s="217"/>
      <c r="B37" s="218"/>
      <c r="C37" s="260" t="s">
        <v>67</v>
      </c>
      <c r="D37" s="219"/>
      <c r="E37" s="219"/>
      <c r="F37" s="220"/>
      <c r="G37" s="221"/>
    </row>
    <row r="38" spans="1:9" s="6" customFormat="1" ht="37.5" customHeight="1">
      <c r="A38" s="202" t="s">
        <v>68</v>
      </c>
      <c r="B38" s="224" t="s">
        <v>53</v>
      </c>
      <c r="C38" s="204" t="s">
        <v>69</v>
      </c>
      <c r="D38" s="140" t="s">
        <v>17</v>
      </c>
      <c r="E38" s="225">
        <v>356</v>
      </c>
      <c r="F38" s="226"/>
      <c r="G38" s="206"/>
      <c r="H38" s="5"/>
      <c r="I38" s="5"/>
    </row>
    <row r="39" spans="1:9" s="6" customFormat="1" ht="25.5" customHeight="1">
      <c r="A39" s="207"/>
      <c r="B39" s="227"/>
      <c r="C39" s="180" t="s">
        <v>70</v>
      </c>
      <c r="D39" s="209"/>
      <c r="E39" s="210"/>
      <c r="F39" s="211"/>
      <c r="G39" s="212"/>
      <c r="H39" s="5"/>
      <c r="I39" s="5"/>
    </row>
    <row r="40" spans="1:7" ht="13.5">
      <c r="A40" s="213"/>
      <c r="B40" s="214"/>
      <c r="C40" s="259" t="s">
        <v>51</v>
      </c>
      <c r="D40" s="214"/>
      <c r="E40" s="215"/>
      <c r="F40" s="215"/>
      <c r="G40" s="216"/>
    </row>
    <row r="41" spans="1:7" ht="37.5" customHeight="1">
      <c r="A41" s="197" t="s">
        <v>71</v>
      </c>
      <c r="B41" s="198" t="s">
        <v>72</v>
      </c>
      <c r="C41" s="199" t="s">
        <v>73</v>
      </c>
      <c r="D41" s="132" t="s">
        <v>17</v>
      </c>
      <c r="E41" s="200">
        <v>4110</v>
      </c>
      <c r="F41" s="201"/>
      <c r="G41" s="57"/>
    </row>
    <row r="42" spans="1:9" s="6" customFormat="1" ht="38.25" customHeight="1">
      <c r="A42" s="197" t="s">
        <v>74</v>
      </c>
      <c r="B42" s="198" t="s">
        <v>75</v>
      </c>
      <c r="C42" s="199" t="s">
        <v>76</v>
      </c>
      <c r="D42" s="132" t="s">
        <v>17</v>
      </c>
      <c r="E42" s="200">
        <v>4110</v>
      </c>
      <c r="F42" s="201"/>
      <c r="G42" s="57"/>
      <c r="H42" s="5"/>
      <c r="I42" s="5"/>
    </row>
    <row r="43" spans="1:9" s="6" customFormat="1" ht="36" customHeight="1">
      <c r="A43" s="197" t="s">
        <v>77</v>
      </c>
      <c r="B43" s="198" t="s">
        <v>78</v>
      </c>
      <c r="C43" s="199" t="s">
        <v>79</v>
      </c>
      <c r="D43" s="132" t="s">
        <v>17</v>
      </c>
      <c r="E43" s="200">
        <v>4110</v>
      </c>
      <c r="F43" s="201"/>
      <c r="G43" s="57"/>
      <c r="H43" s="5"/>
      <c r="I43" s="5"/>
    </row>
    <row r="44" spans="1:9" s="6" customFormat="1" ht="50.25" customHeight="1">
      <c r="A44" s="197" t="s">
        <v>80</v>
      </c>
      <c r="B44" s="198" t="s">
        <v>78</v>
      </c>
      <c r="C44" s="199" t="s">
        <v>81</v>
      </c>
      <c r="D44" s="132" t="s">
        <v>17</v>
      </c>
      <c r="E44" s="200">
        <v>4110</v>
      </c>
      <c r="F44" s="201"/>
      <c r="G44" s="57"/>
      <c r="H44" s="5"/>
      <c r="I44" s="5"/>
    </row>
    <row r="45" spans="1:7" ht="13.5">
      <c r="A45" s="217"/>
      <c r="B45" s="218"/>
      <c r="C45" s="260" t="s">
        <v>55</v>
      </c>
      <c r="D45" s="218"/>
      <c r="E45" s="222"/>
      <c r="F45" s="222"/>
      <c r="G45" s="223"/>
    </row>
    <row r="46" spans="1:9" s="6" customFormat="1" ht="39" customHeight="1">
      <c r="A46" s="197" t="s">
        <v>82</v>
      </c>
      <c r="B46" s="198" t="s">
        <v>72</v>
      </c>
      <c r="C46" s="199" t="s">
        <v>73</v>
      </c>
      <c r="D46" s="132" t="s">
        <v>17</v>
      </c>
      <c r="E46" s="200">
        <v>285</v>
      </c>
      <c r="F46" s="201"/>
      <c r="G46" s="57"/>
      <c r="H46" s="5"/>
      <c r="I46" s="5"/>
    </row>
    <row r="47" spans="1:9" s="6" customFormat="1" ht="36.75" customHeight="1">
      <c r="A47" s="197" t="s">
        <v>83</v>
      </c>
      <c r="B47" s="198" t="s">
        <v>75</v>
      </c>
      <c r="C47" s="199" t="s">
        <v>84</v>
      </c>
      <c r="D47" s="132" t="s">
        <v>17</v>
      </c>
      <c r="E47" s="200">
        <v>285</v>
      </c>
      <c r="F47" s="201"/>
      <c r="G47" s="57"/>
      <c r="H47" s="5"/>
      <c r="I47" s="5"/>
    </row>
    <row r="48" spans="1:7" ht="13.5">
      <c r="A48" s="217"/>
      <c r="B48" s="218"/>
      <c r="C48" s="260" t="s">
        <v>58</v>
      </c>
      <c r="D48" s="218"/>
      <c r="E48" s="222"/>
      <c r="F48" s="222"/>
      <c r="G48" s="223"/>
    </row>
    <row r="49" spans="1:9" s="6" customFormat="1" ht="60" customHeight="1">
      <c r="A49" s="197" t="s">
        <v>85</v>
      </c>
      <c r="B49" s="198" t="s">
        <v>72</v>
      </c>
      <c r="C49" s="199" t="s">
        <v>86</v>
      </c>
      <c r="D49" s="132" t="s">
        <v>17</v>
      </c>
      <c r="E49" s="200">
        <f>449+46+92</f>
        <v>587</v>
      </c>
      <c r="F49" s="201"/>
      <c r="G49" s="57"/>
      <c r="H49" s="5"/>
      <c r="I49" s="5"/>
    </row>
    <row r="50" spans="1:9" s="6" customFormat="1" ht="56.25" customHeight="1">
      <c r="A50" s="197" t="s">
        <v>87</v>
      </c>
      <c r="B50" s="198" t="s">
        <v>75</v>
      </c>
      <c r="C50" s="199" t="s">
        <v>88</v>
      </c>
      <c r="D50" s="132" t="s">
        <v>17</v>
      </c>
      <c r="E50" s="200">
        <f>449+92</f>
        <v>541</v>
      </c>
      <c r="F50" s="201"/>
      <c r="G50" s="57"/>
      <c r="H50" s="5"/>
      <c r="I50" s="5"/>
    </row>
    <row r="51" spans="1:9" s="6" customFormat="1" ht="42.75" customHeight="1">
      <c r="A51" s="197" t="s">
        <v>89</v>
      </c>
      <c r="B51" s="198" t="s">
        <v>75</v>
      </c>
      <c r="C51" s="199" t="s">
        <v>90</v>
      </c>
      <c r="D51" s="132" t="s">
        <v>17</v>
      </c>
      <c r="E51" s="200">
        <v>46</v>
      </c>
      <c r="F51" s="201"/>
      <c r="G51" s="57"/>
      <c r="H51" s="5"/>
      <c r="I51" s="5"/>
    </row>
    <row r="52" spans="1:7" ht="13.5">
      <c r="A52" s="228"/>
      <c r="B52" s="218"/>
      <c r="C52" s="260" t="s">
        <v>91</v>
      </c>
      <c r="D52" s="229"/>
      <c r="E52" s="222"/>
      <c r="F52" s="222"/>
      <c r="G52" s="223"/>
    </row>
    <row r="53" spans="1:9" s="6" customFormat="1" ht="48.75" customHeight="1">
      <c r="A53" s="197" t="s">
        <v>92</v>
      </c>
      <c r="B53" s="198" t="s">
        <v>72</v>
      </c>
      <c r="C53" s="199" t="s">
        <v>73</v>
      </c>
      <c r="D53" s="132" t="s">
        <v>17</v>
      </c>
      <c r="E53" s="200">
        <v>2165</v>
      </c>
      <c r="F53" s="201"/>
      <c r="G53" s="57"/>
      <c r="H53" s="5"/>
      <c r="I53" s="5"/>
    </row>
    <row r="54" spans="1:9" s="6" customFormat="1" ht="38.25" customHeight="1">
      <c r="A54" s="197" t="s">
        <v>93</v>
      </c>
      <c r="B54" s="198" t="s">
        <v>75</v>
      </c>
      <c r="C54" s="199" t="s">
        <v>94</v>
      </c>
      <c r="D54" s="132" t="s">
        <v>17</v>
      </c>
      <c r="E54" s="200">
        <f>2257-92</f>
        <v>2165</v>
      </c>
      <c r="F54" s="201"/>
      <c r="G54" s="57"/>
      <c r="H54" s="5"/>
      <c r="I54" s="5"/>
    </row>
    <row r="55" spans="1:7" ht="13.5">
      <c r="A55" s="228"/>
      <c r="B55" s="218"/>
      <c r="C55" s="260" t="s">
        <v>67</v>
      </c>
      <c r="D55" s="229"/>
      <c r="E55" s="222"/>
      <c r="F55" s="222"/>
      <c r="G55" s="223"/>
    </row>
    <row r="56" spans="1:9" s="6" customFormat="1" ht="66" customHeight="1">
      <c r="A56" s="197" t="s">
        <v>95</v>
      </c>
      <c r="B56" s="198" t="s">
        <v>96</v>
      </c>
      <c r="C56" s="199" t="s">
        <v>97</v>
      </c>
      <c r="D56" s="132" t="s">
        <v>17</v>
      </c>
      <c r="E56" s="200">
        <v>52</v>
      </c>
      <c r="F56" s="201"/>
      <c r="G56" s="57"/>
      <c r="H56" s="5"/>
      <c r="I56" s="5"/>
    </row>
    <row r="57" spans="1:9" s="6" customFormat="1" ht="37.5" customHeight="1">
      <c r="A57" s="197" t="s">
        <v>98</v>
      </c>
      <c r="B57" s="198" t="s">
        <v>96</v>
      </c>
      <c r="C57" s="199" t="s">
        <v>99</v>
      </c>
      <c r="D57" s="132" t="s">
        <v>17</v>
      </c>
      <c r="E57" s="200">
        <v>304</v>
      </c>
      <c r="F57" s="201"/>
      <c r="G57" s="57"/>
      <c r="H57" s="5"/>
      <c r="I57" s="5"/>
    </row>
    <row r="58" spans="1:9" s="6" customFormat="1" ht="40.5" customHeight="1">
      <c r="A58" s="202" t="s">
        <v>100</v>
      </c>
      <c r="B58" s="224" t="s">
        <v>72</v>
      </c>
      <c r="C58" s="204" t="s">
        <v>73</v>
      </c>
      <c r="D58" s="140" t="s">
        <v>17</v>
      </c>
      <c r="E58" s="205">
        <v>356</v>
      </c>
      <c r="F58" s="226"/>
      <c r="G58" s="206"/>
      <c r="H58" s="5"/>
      <c r="I58" s="5"/>
    </row>
    <row r="59" spans="1:9" s="6" customFormat="1" ht="21.75" customHeight="1">
      <c r="A59" s="207"/>
      <c r="B59" s="227"/>
      <c r="C59" s="180" t="s">
        <v>101</v>
      </c>
      <c r="D59" s="209"/>
      <c r="E59" s="210"/>
      <c r="F59" s="211"/>
      <c r="G59" s="212"/>
      <c r="H59" s="5"/>
      <c r="I59" s="5"/>
    </row>
    <row r="60" spans="1:7" ht="13.5">
      <c r="A60" s="230"/>
      <c r="B60" s="231"/>
      <c r="C60" s="261" t="s">
        <v>51</v>
      </c>
      <c r="D60" s="231"/>
      <c r="E60" s="232"/>
      <c r="F60" s="232"/>
      <c r="G60" s="233"/>
    </row>
    <row r="61" spans="1:9" s="6" customFormat="1" ht="39.75" customHeight="1">
      <c r="A61" s="197" t="s">
        <v>102</v>
      </c>
      <c r="B61" s="198" t="s">
        <v>78</v>
      </c>
      <c r="C61" s="199" t="s">
        <v>103</v>
      </c>
      <c r="D61" s="132" t="s">
        <v>17</v>
      </c>
      <c r="E61" s="200">
        <v>4269</v>
      </c>
      <c r="F61" s="201"/>
      <c r="G61" s="57"/>
      <c r="H61" s="5"/>
      <c r="I61" s="5"/>
    </row>
    <row r="62" spans="1:9" s="6" customFormat="1" ht="49.5" customHeight="1">
      <c r="A62" s="197" t="s">
        <v>104</v>
      </c>
      <c r="B62" s="198" t="s">
        <v>78</v>
      </c>
      <c r="C62" s="199" t="s">
        <v>105</v>
      </c>
      <c r="D62" s="132" t="s">
        <v>17</v>
      </c>
      <c r="E62" s="200">
        <v>4269</v>
      </c>
      <c r="F62" s="201"/>
      <c r="G62" s="57"/>
      <c r="H62" s="5"/>
      <c r="I62" s="5"/>
    </row>
    <row r="63" spans="1:9" s="6" customFormat="1" ht="38.25" customHeight="1">
      <c r="A63" s="197" t="s">
        <v>106</v>
      </c>
      <c r="B63" s="198" t="s">
        <v>107</v>
      </c>
      <c r="C63" s="199" t="s">
        <v>108</v>
      </c>
      <c r="D63" s="132" t="s">
        <v>17</v>
      </c>
      <c r="E63" s="200">
        <v>4110</v>
      </c>
      <c r="F63" s="201"/>
      <c r="G63" s="57"/>
      <c r="H63" s="5"/>
      <c r="I63" s="5"/>
    </row>
    <row r="64" spans="1:9" s="6" customFormat="1" ht="38.25" customHeight="1">
      <c r="A64" s="197" t="s">
        <v>109</v>
      </c>
      <c r="B64" s="198" t="s">
        <v>110</v>
      </c>
      <c r="C64" s="199" t="s">
        <v>111</v>
      </c>
      <c r="D64" s="132" t="s">
        <v>17</v>
      </c>
      <c r="E64" s="200">
        <v>4269</v>
      </c>
      <c r="F64" s="201"/>
      <c r="G64" s="57"/>
      <c r="H64" s="5"/>
      <c r="I64" s="5"/>
    </row>
    <row r="65" spans="1:7" ht="13.5">
      <c r="A65" s="217"/>
      <c r="B65" s="218"/>
      <c r="C65" s="260" t="s">
        <v>55</v>
      </c>
      <c r="D65" s="218"/>
      <c r="E65" s="222"/>
      <c r="F65" s="222"/>
      <c r="G65" s="223"/>
    </row>
    <row r="66" spans="1:9" s="6" customFormat="1" ht="54" customHeight="1">
      <c r="A66" s="197" t="s">
        <v>112</v>
      </c>
      <c r="B66" s="198" t="s">
        <v>113</v>
      </c>
      <c r="C66" s="234" t="s">
        <v>114</v>
      </c>
      <c r="D66" s="132" t="s">
        <v>17</v>
      </c>
      <c r="E66" s="200">
        <v>285</v>
      </c>
      <c r="F66" s="201"/>
      <c r="G66" s="57"/>
      <c r="H66" s="5"/>
      <c r="I66" s="5"/>
    </row>
    <row r="67" spans="1:7" ht="13.5">
      <c r="A67" s="217"/>
      <c r="B67" s="218"/>
      <c r="C67" s="260" t="s">
        <v>58</v>
      </c>
      <c r="D67" s="218"/>
      <c r="E67" s="222"/>
      <c r="F67" s="222"/>
      <c r="G67" s="223"/>
    </row>
    <row r="68" spans="1:9" s="6" customFormat="1" ht="69" customHeight="1">
      <c r="A68" s="197" t="s">
        <v>115</v>
      </c>
      <c r="B68" s="198" t="s">
        <v>113</v>
      </c>
      <c r="C68" s="234" t="s">
        <v>116</v>
      </c>
      <c r="D68" s="132" t="s">
        <v>17</v>
      </c>
      <c r="E68" s="200">
        <v>495</v>
      </c>
      <c r="F68" s="201"/>
      <c r="G68" s="57"/>
      <c r="H68" s="5"/>
      <c r="I68" s="5"/>
    </row>
    <row r="69" spans="1:7" ht="13.5">
      <c r="A69" s="235"/>
      <c r="B69" s="236"/>
      <c r="C69" s="262" t="s">
        <v>63</v>
      </c>
      <c r="D69" s="237"/>
      <c r="E69" s="238"/>
      <c r="F69" s="238"/>
      <c r="G69" s="239"/>
    </row>
    <row r="70" spans="1:7" ht="57" customHeight="1">
      <c r="A70" s="202" t="s">
        <v>117</v>
      </c>
      <c r="B70" s="198" t="s">
        <v>113</v>
      </c>
      <c r="C70" s="234" t="s">
        <v>118</v>
      </c>
      <c r="D70" s="240" t="s">
        <v>17</v>
      </c>
      <c r="E70" s="200">
        <v>1791</v>
      </c>
      <c r="F70" s="241"/>
      <c r="G70" s="57"/>
    </row>
    <row r="71" spans="1:7" ht="71.25" customHeight="1">
      <c r="A71" s="202" t="s">
        <v>119</v>
      </c>
      <c r="B71" s="198" t="s">
        <v>113</v>
      </c>
      <c r="C71" s="234" t="s">
        <v>120</v>
      </c>
      <c r="D71" s="240" t="s">
        <v>17</v>
      </c>
      <c r="E71" s="200">
        <v>467</v>
      </c>
      <c r="F71" s="241"/>
      <c r="G71" s="57"/>
    </row>
    <row r="72" spans="1:7" ht="13.5">
      <c r="A72" s="228"/>
      <c r="B72" s="218"/>
      <c r="C72" s="260" t="s">
        <v>67</v>
      </c>
      <c r="D72" s="229"/>
      <c r="E72" s="222"/>
      <c r="F72" s="222"/>
      <c r="G72" s="223"/>
    </row>
    <row r="73" spans="1:9" s="6" customFormat="1" ht="55.5" customHeight="1">
      <c r="A73" s="242" t="s">
        <v>121</v>
      </c>
      <c r="B73" s="243" t="s">
        <v>113</v>
      </c>
      <c r="C73" s="244" t="s">
        <v>122</v>
      </c>
      <c r="D73" s="245" t="s">
        <v>17</v>
      </c>
      <c r="E73" s="246">
        <v>356</v>
      </c>
      <c r="F73" s="247"/>
      <c r="G73" s="248"/>
      <c r="H73" s="5"/>
      <c r="I73" s="5"/>
    </row>
    <row r="74" spans="1:9" s="6" customFormat="1" ht="24" customHeight="1">
      <c r="A74" s="207"/>
      <c r="B74" s="227"/>
      <c r="C74" s="180" t="s">
        <v>123</v>
      </c>
      <c r="D74" s="209"/>
      <c r="E74" s="210"/>
      <c r="F74" s="211"/>
      <c r="G74" s="212"/>
      <c r="H74" s="5"/>
      <c r="I74" s="5"/>
    </row>
    <row r="75" spans="1:7" ht="28.5" customHeight="1">
      <c r="A75" s="230"/>
      <c r="B75" s="231"/>
      <c r="C75" s="261" t="s">
        <v>124</v>
      </c>
      <c r="D75" s="231"/>
      <c r="E75" s="232"/>
      <c r="F75" s="232"/>
      <c r="G75" s="233"/>
    </row>
    <row r="76" spans="1:9" s="6" customFormat="1" ht="40.5" customHeight="1">
      <c r="A76" s="249"/>
      <c r="B76" s="250"/>
      <c r="C76" s="251" t="s">
        <v>125</v>
      </c>
      <c r="D76" s="250"/>
      <c r="E76" s="218"/>
      <c r="F76" s="218"/>
      <c r="G76" s="252"/>
      <c r="H76" s="5"/>
      <c r="I76" s="5"/>
    </row>
    <row r="77" spans="1:9" s="6" customFormat="1" ht="30" customHeight="1">
      <c r="A77" s="197" t="s">
        <v>126</v>
      </c>
      <c r="B77" s="198" t="s">
        <v>15</v>
      </c>
      <c r="C77" s="199" t="s">
        <v>127</v>
      </c>
      <c r="D77" s="132" t="s">
        <v>44</v>
      </c>
      <c r="E77" s="200">
        <v>5</v>
      </c>
      <c r="F77" s="201"/>
      <c r="G77" s="57"/>
      <c r="H77" s="5"/>
      <c r="I77" s="5"/>
    </row>
    <row r="78" spans="1:9" s="6" customFormat="1" ht="30" customHeight="1">
      <c r="A78" s="197" t="s">
        <v>128</v>
      </c>
      <c r="B78" s="198" t="s">
        <v>15</v>
      </c>
      <c r="C78" s="199" t="s">
        <v>129</v>
      </c>
      <c r="D78" s="132" t="s">
        <v>44</v>
      </c>
      <c r="E78" s="200">
        <v>4</v>
      </c>
      <c r="F78" s="201"/>
      <c r="G78" s="57"/>
      <c r="H78" s="5"/>
      <c r="I78" s="5"/>
    </row>
    <row r="79" spans="1:7" ht="13.5">
      <c r="A79" s="230"/>
      <c r="B79" s="231"/>
      <c r="C79" s="261" t="s">
        <v>130</v>
      </c>
      <c r="D79" s="231"/>
      <c r="E79" s="232"/>
      <c r="F79" s="232"/>
      <c r="G79" s="233"/>
    </row>
    <row r="80" spans="1:9" s="6" customFormat="1" ht="30" customHeight="1">
      <c r="A80" s="197" t="s">
        <v>131</v>
      </c>
      <c r="B80" s="198" t="s">
        <v>132</v>
      </c>
      <c r="C80" s="199" t="s">
        <v>133</v>
      </c>
      <c r="D80" s="132" t="s">
        <v>44</v>
      </c>
      <c r="E80" s="200">
        <v>44</v>
      </c>
      <c r="F80" s="201"/>
      <c r="G80" s="57"/>
      <c r="H80" s="5"/>
      <c r="I80" s="5"/>
    </row>
    <row r="81" spans="1:9" s="6" customFormat="1" ht="30" customHeight="1">
      <c r="A81" s="197" t="s">
        <v>134</v>
      </c>
      <c r="B81" s="198" t="s">
        <v>132</v>
      </c>
      <c r="C81" s="199" t="s">
        <v>135</v>
      </c>
      <c r="D81" s="132" t="s">
        <v>44</v>
      </c>
      <c r="E81" s="200">
        <v>39</v>
      </c>
      <c r="F81" s="201"/>
      <c r="G81" s="57"/>
      <c r="H81" s="5"/>
      <c r="I81" s="5"/>
    </row>
    <row r="82" spans="1:9" s="6" customFormat="1" ht="30" customHeight="1">
      <c r="A82" s="197" t="s">
        <v>136</v>
      </c>
      <c r="B82" s="198" t="s">
        <v>132</v>
      </c>
      <c r="C82" s="192" t="s">
        <v>137</v>
      </c>
      <c r="D82" s="193" t="s">
        <v>44</v>
      </c>
      <c r="E82" s="194">
        <v>2</v>
      </c>
      <c r="F82" s="195"/>
      <c r="G82" s="57"/>
      <c r="H82" s="5"/>
      <c r="I82" s="5"/>
    </row>
    <row r="83" spans="1:9" s="6" customFormat="1" ht="30" customHeight="1">
      <c r="A83" s="197" t="s">
        <v>138</v>
      </c>
      <c r="B83" s="198" t="s">
        <v>132</v>
      </c>
      <c r="C83" s="192" t="s">
        <v>139</v>
      </c>
      <c r="D83" s="193" t="s">
        <v>44</v>
      </c>
      <c r="E83" s="194">
        <v>2</v>
      </c>
      <c r="F83" s="195"/>
      <c r="G83" s="57"/>
      <c r="H83" s="5"/>
      <c r="I83" s="5"/>
    </row>
    <row r="84" spans="1:7" ht="13.5">
      <c r="A84" s="230"/>
      <c r="B84" s="231"/>
      <c r="C84" s="261" t="s">
        <v>140</v>
      </c>
      <c r="D84" s="231"/>
      <c r="E84" s="232"/>
      <c r="F84" s="232"/>
      <c r="G84" s="233"/>
    </row>
    <row r="85" spans="1:9" s="6" customFormat="1" ht="37.5" customHeight="1">
      <c r="A85" s="197" t="s">
        <v>141</v>
      </c>
      <c r="B85" s="198" t="s">
        <v>142</v>
      </c>
      <c r="C85" s="199" t="s">
        <v>414</v>
      </c>
      <c r="D85" s="132" t="s">
        <v>17</v>
      </c>
      <c r="E85" s="200">
        <v>2</v>
      </c>
      <c r="F85" s="201"/>
      <c r="G85" s="57"/>
      <c r="H85" s="5"/>
      <c r="I85" s="5"/>
    </row>
    <row r="86" spans="1:9" s="6" customFormat="1" ht="50.25" customHeight="1">
      <c r="A86" s="197" t="s">
        <v>143</v>
      </c>
      <c r="B86" s="198" t="s">
        <v>142</v>
      </c>
      <c r="C86" s="199" t="s">
        <v>415</v>
      </c>
      <c r="D86" s="132" t="s">
        <v>17</v>
      </c>
      <c r="E86" s="200">
        <v>97</v>
      </c>
      <c r="F86" s="201"/>
      <c r="G86" s="57"/>
      <c r="H86" s="5"/>
      <c r="I86" s="5"/>
    </row>
    <row r="87" spans="1:9" s="6" customFormat="1" ht="13.5">
      <c r="A87" s="230"/>
      <c r="B87" s="231"/>
      <c r="C87" s="261" t="s">
        <v>144</v>
      </c>
      <c r="D87" s="231"/>
      <c r="E87" s="232"/>
      <c r="F87" s="232"/>
      <c r="G87" s="233"/>
      <c r="H87" s="5"/>
      <c r="I87" s="5"/>
    </row>
    <row r="88" spans="1:9" s="6" customFormat="1" ht="30" customHeight="1">
      <c r="A88" s="202" t="s">
        <v>145</v>
      </c>
      <c r="B88" s="224" t="s">
        <v>146</v>
      </c>
      <c r="C88" s="204" t="s">
        <v>147</v>
      </c>
      <c r="D88" s="140" t="s">
        <v>148</v>
      </c>
      <c r="E88" s="225">
        <v>12</v>
      </c>
      <c r="F88" s="226"/>
      <c r="G88" s="206"/>
      <c r="H88" s="5"/>
      <c r="I88" s="5"/>
    </row>
    <row r="89" spans="1:9" s="6" customFormat="1" ht="24" customHeight="1">
      <c r="A89" s="207"/>
      <c r="B89" s="227"/>
      <c r="C89" s="180" t="s">
        <v>149</v>
      </c>
      <c r="D89" s="209"/>
      <c r="E89" s="210"/>
      <c r="F89" s="211"/>
      <c r="G89" s="212"/>
      <c r="H89" s="5"/>
      <c r="I89" s="5"/>
    </row>
    <row r="90" spans="1:7" ht="13.5">
      <c r="A90" s="253"/>
      <c r="B90" s="231"/>
      <c r="C90" s="259" t="s">
        <v>150</v>
      </c>
      <c r="D90" s="231"/>
      <c r="E90" s="232"/>
      <c r="F90" s="232"/>
      <c r="G90" s="233"/>
    </row>
    <row r="91" spans="1:9" s="6" customFormat="1" ht="54.75" customHeight="1">
      <c r="A91" s="197" t="s">
        <v>151</v>
      </c>
      <c r="B91" s="198" t="s">
        <v>152</v>
      </c>
      <c r="C91" s="199" t="s">
        <v>153</v>
      </c>
      <c r="D91" s="132" t="s">
        <v>26</v>
      </c>
      <c r="E91" s="200">
        <v>1684</v>
      </c>
      <c r="F91" s="201"/>
      <c r="G91" s="57"/>
      <c r="H91" s="5"/>
      <c r="I91" s="5"/>
    </row>
    <row r="92" spans="1:7" ht="20.25" customHeight="1">
      <c r="A92" s="8"/>
      <c r="B92" s="237"/>
      <c r="C92" s="260" t="s">
        <v>154</v>
      </c>
      <c r="D92" s="254"/>
      <c r="E92" s="238"/>
      <c r="F92" s="238"/>
      <c r="G92" s="239"/>
    </row>
    <row r="93" spans="1:9" s="6" customFormat="1" ht="39" customHeight="1">
      <c r="A93" s="197" t="s">
        <v>155</v>
      </c>
      <c r="B93" s="198" t="s">
        <v>156</v>
      </c>
      <c r="C93" s="199" t="s">
        <v>157</v>
      </c>
      <c r="D93" s="132" t="s">
        <v>26</v>
      </c>
      <c r="E93" s="200">
        <v>1512</v>
      </c>
      <c r="F93" s="201"/>
      <c r="G93" s="57"/>
      <c r="H93" s="5"/>
      <c r="I93" s="5"/>
    </row>
    <row r="94" spans="1:9" s="6" customFormat="1" ht="38.25" customHeight="1">
      <c r="A94" s="197" t="s">
        <v>158</v>
      </c>
      <c r="B94" s="198" t="s">
        <v>152</v>
      </c>
      <c r="C94" s="199" t="s">
        <v>159</v>
      </c>
      <c r="D94" s="132" t="s">
        <v>26</v>
      </c>
      <c r="E94" s="200">
        <v>350</v>
      </c>
      <c r="F94" s="201"/>
      <c r="G94" s="57"/>
      <c r="H94" s="5"/>
      <c r="I94" s="5"/>
    </row>
    <row r="95" spans="1:7" ht="18.75" customHeight="1">
      <c r="A95" s="255"/>
      <c r="B95" s="236"/>
      <c r="C95" s="263" t="s">
        <v>160</v>
      </c>
      <c r="D95" s="254"/>
      <c r="E95" s="238"/>
      <c r="F95" s="238"/>
      <c r="G95" s="239"/>
    </row>
    <row r="96" spans="1:9" s="6" customFormat="1" ht="56.25" customHeight="1">
      <c r="A96" s="197" t="s">
        <v>161</v>
      </c>
      <c r="B96" s="198" t="s">
        <v>162</v>
      </c>
      <c r="C96" s="199" t="s">
        <v>163</v>
      </c>
      <c r="D96" s="132" t="s">
        <v>26</v>
      </c>
      <c r="E96" s="200">
        <v>1522</v>
      </c>
      <c r="F96" s="201"/>
      <c r="G96" s="57"/>
      <c r="H96" s="5"/>
      <c r="I96" s="5"/>
    </row>
    <row r="97" spans="1:10" ht="21" customHeight="1">
      <c r="A97" s="256"/>
      <c r="B97" s="257"/>
      <c r="C97" s="180" t="s">
        <v>164</v>
      </c>
      <c r="D97" s="179"/>
      <c r="E97" s="181"/>
      <c r="F97" s="181"/>
      <c r="G97" s="182"/>
      <c r="H97" s="9"/>
      <c r="I97" s="9"/>
      <c r="J97" s="10"/>
    </row>
    <row r="98" spans="1:9" s="6" customFormat="1" ht="30" customHeight="1">
      <c r="A98" s="197" t="s">
        <v>165</v>
      </c>
      <c r="B98" s="198" t="s">
        <v>166</v>
      </c>
      <c r="C98" s="199" t="s">
        <v>167</v>
      </c>
      <c r="D98" s="132" t="s">
        <v>17</v>
      </c>
      <c r="E98" s="200">
        <v>143</v>
      </c>
      <c r="F98" s="201"/>
      <c r="G98" s="57"/>
      <c r="H98" s="5"/>
      <c r="I98" s="5"/>
    </row>
    <row r="99" spans="1:7" ht="40.5" customHeight="1">
      <c r="A99" s="197" t="s">
        <v>168</v>
      </c>
      <c r="B99" s="198" t="s">
        <v>166</v>
      </c>
      <c r="C99" s="199" t="s">
        <v>169</v>
      </c>
      <c r="D99" s="132" t="s">
        <v>17</v>
      </c>
      <c r="E99" s="200">
        <f>88+108</f>
        <v>196</v>
      </c>
      <c r="F99" s="201"/>
      <c r="G99" s="57"/>
    </row>
    <row r="100" spans="1:7" ht="53.25" customHeight="1">
      <c r="A100" s="197" t="s">
        <v>170</v>
      </c>
      <c r="B100" s="198" t="s">
        <v>171</v>
      </c>
      <c r="C100" s="199" t="s">
        <v>172</v>
      </c>
      <c r="D100" s="132" t="s">
        <v>44</v>
      </c>
      <c r="E100" s="200">
        <v>1</v>
      </c>
      <c r="F100" s="201"/>
      <c r="G100" s="57"/>
    </row>
    <row r="101" spans="1:7" ht="54" customHeight="1">
      <c r="A101" s="197" t="s">
        <v>173</v>
      </c>
      <c r="B101" s="198" t="s">
        <v>171</v>
      </c>
      <c r="C101" s="199" t="s">
        <v>416</v>
      </c>
      <c r="D101" s="132" t="s">
        <v>44</v>
      </c>
      <c r="E101" s="200">
        <v>1</v>
      </c>
      <c r="F101" s="201"/>
      <c r="G101" s="57"/>
    </row>
    <row r="102" spans="1:9" s="11" customFormat="1" ht="68.25" customHeight="1">
      <c r="A102" s="197" t="s">
        <v>174</v>
      </c>
      <c r="B102" s="198" t="s">
        <v>171</v>
      </c>
      <c r="C102" s="199" t="s">
        <v>175</v>
      </c>
      <c r="D102" s="132" t="s">
        <v>26</v>
      </c>
      <c r="E102" s="200">
        <v>20</v>
      </c>
      <c r="F102" s="201"/>
      <c r="G102" s="57"/>
      <c r="H102" s="3"/>
      <c r="I102" s="3"/>
    </row>
    <row r="103" spans="1:9" s="11" customFormat="1" ht="65.25" customHeight="1">
      <c r="A103" s="197" t="s">
        <v>176</v>
      </c>
      <c r="B103" s="198" t="s">
        <v>171</v>
      </c>
      <c r="C103" s="199" t="s">
        <v>177</v>
      </c>
      <c r="D103" s="132" t="s">
        <v>26</v>
      </c>
      <c r="E103" s="200">
        <v>18</v>
      </c>
      <c r="F103" s="201"/>
      <c r="G103" s="57"/>
      <c r="H103" s="3"/>
      <c r="I103" s="3"/>
    </row>
    <row r="104" spans="1:9" s="11" customFormat="1" ht="53.25" customHeight="1">
      <c r="A104" s="197" t="s">
        <v>178</v>
      </c>
      <c r="B104" s="198" t="s">
        <v>171</v>
      </c>
      <c r="C104" s="350" t="s">
        <v>417</v>
      </c>
      <c r="D104" s="132" t="s">
        <v>26</v>
      </c>
      <c r="E104" s="200">
        <v>27</v>
      </c>
      <c r="F104" s="201"/>
      <c r="G104" s="57"/>
      <c r="H104" s="3"/>
      <c r="I104" s="3"/>
    </row>
    <row r="105" spans="1:9" s="11" customFormat="1" ht="40.5" customHeight="1">
      <c r="A105" s="197" t="s">
        <v>179</v>
      </c>
      <c r="B105" s="198" t="s">
        <v>180</v>
      </c>
      <c r="C105" s="199" t="s">
        <v>181</v>
      </c>
      <c r="D105" s="132" t="s">
        <v>49</v>
      </c>
      <c r="E105" s="258">
        <v>4.5</v>
      </c>
      <c r="F105" s="201"/>
      <c r="G105" s="57"/>
      <c r="H105" s="3"/>
      <c r="I105" s="3"/>
    </row>
    <row r="106" spans="1:9" s="11" customFormat="1" ht="39.75" customHeight="1">
      <c r="A106" s="197" t="s">
        <v>182</v>
      </c>
      <c r="B106" s="198" t="s">
        <v>183</v>
      </c>
      <c r="C106" s="199" t="s">
        <v>184</v>
      </c>
      <c r="D106" s="132" t="s">
        <v>26</v>
      </c>
      <c r="E106" s="200">
        <v>10</v>
      </c>
      <c r="F106" s="201"/>
      <c r="G106" s="57"/>
      <c r="H106" s="3"/>
      <c r="I106" s="3"/>
    </row>
    <row r="107" spans="1:9" s="11" customFormat="1" ht="42.75" customHeight="1">
      <c r="A107" s="197" t="s">
        <v>185</v>
      </c>
      <c r="B107" s="198" t="s">
        <v>183</v>
      </c>
      <c r="C107" s="199" t="s">
        <v>186</v>
      </c>
      <c r="D107" s="132" t="s">
        <v>44</v>
      </c>
      <c r="E107" s="200">
        <v>1</v>
      </c>
      <c r="F107" s="201"/>
      <c r="G107" s="57"/>
      <c r="H107" s="3"/>
      <c r="I107" s="3"/>
    </row>
    <row r="108" spans="1:9" s="11" customFormat="1" ht="41.25" customHeight="1">
      <c r="A108" s="197" t="s">
        <v>187</v>
      </c>
      <c r="B108" s="198" t="s">
        <v>188</v>
      </c>
      <c r="C108" s="199" t="s">
        <v>189</v>
      </c>
      <c r="D108" s="132" t="s">
        <v>44</v>
      </c>
      <c r="E108" s="200">
        <v>3</v>
      </c>
      <c r="F108" s="201"/>
      <c r="G108" s="57"/>
      <c r="H108" s="3"/>
      <c r="I108" s="3"/>
    </row>
    <row r="109" spans="1:9" s="11" customFormat="1" ht="36" customHeight="1">
      <c r="A109" s="197" t="s">
        <v>190</v>
      </c>
      <c r="B109" s="198" t="s">
        <v>188</v>
      </c>
      <c r="C109" s="199" t="s">
        <v>191</v>
      </c>
      <c r="D109" s="132" t="s">
        <v>17</v>
      </c>
      <c r="E109" s="200">
        <f>28*0.5</f>
        <v>14</v>
      </c>
      <c r="F109" s="201"/>
      <c r="G109" s="57"/>
      <c r="H109" s="3"/>
      <c r="I109" s="3"/>
    </row>
    <row r="110" spans="1:9" s="11" customFormat="1" ht="36.75" customHeight="1">
      <c r="A110" s="202" t="s">
        <v>192</v>
      </c>
      <c r="B110" s="224" t="s">
        <v>193</v>
      </c>
      <c r="C110" s="204" t="s">
        <v>413</v>
      </c>
      <c r="D110" s="140" t="s">
        <v>17</v>
      </c>
      <c r="E110" s="225">
        <v>82</v>
      </c>
      <c r="F110" s="226"/>
      <c r="G110" s="206"/>
      <c r="H110" s="3"/>
      <c r="I110" s="3"/>
    </row>
    <row r="111" spans="1:9" s="11" customFormat="1" ht="29.25" customHeight="1">
      <c r="A111" s="264"/>
      <c r="B111" s="351" t="s">
        <v>221</v>
      </c>
      <c r="C111" s="351"/>
      <c r="D111" s="351"/>
      <c r="E111" s="351"/>
      <c r="F111" s="351"/>
      <c r="G111" s="265"/>
      <c r="H111" s="3"/>
      <c r="I111" s="3"/>
    </row>
    <row r="112" spans="1:9" s="11" customFormat="1" ht="25.5" customHeight="1">
      <c r="A112" s="264"/>
      <c r="B112" s="351" t="s">
        <v>222</v>
      </c>
      <c r="C112" s="351"/>
      <c r="D112" s="351"/>
      <c r="E112" s="351"/>
      <c r="F112" s="351"/>
      <c r="G112" s="265"/>
      <c r="H112" s="3"/>
      <c r="I112" s="3"/>
    </row>
    <row r="113" spans="1:7" ht="25.5" customHeight="1">
      <c r="A113" s="266"/>
      <c r="B113" s="351" t="s">
        <v>223</v>
      </c>
      <c r="C113" s="351"/>
      <c r="D113" s="351"/>
      <c r="E113" s="351"/>
      <c r="F113" s="351"/>
      <c r="G113" s="267"/>
    </row>
  </sheetData>
  <sheetProtection selectLockedCells="1" selectUnlockedCells="1"/>
  <mergeCells count="9">
    <mergeCell ref="B112:F112"/>
    <mergeCell ref="B113:F113"/>
    <mergeCell ref="A1:G1"/>
    <mergeCell ref="A2:G4"/>
    <mergeCell ref="A5:A6"/>
    <mergeCell ref="B5:B6"/>
    <mergeCell ref="C5:C6"/>
    <mergeCell ref="D5:G5"/>
    <mergeCell ref="B111:F111"/>
  </mergeCells>
  <printOptions/>
  <pageMargins left="0.9448818897637796" right="0.4724409448818898" top="0.984251968503937" bottom="0.47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150" zoomScaleSheetLayoutView="150" zoomScalePageLayoutView="0" workbookViewId="0" topLeftCell="A1">
      <selection activeCell="C29" sqref="C29"/>
    </sheetView>
  </sheetViews>
  <sheetFormatPr defaultColWidth="9.140625" defaultRowHeight="12.75"/>
  <cols>
    <col min="1" max="1" width="4.57421875" style="0" customWidth="1"/>
    <col min="2" max="2" width="11.140625" style="0" customWidth="1"/>
    <col min="3" max="3" width="33.28125" style="0" customWidth="1"/>
    <col min="4" max="4" width="6.28125" style="0" customWidth="1"/>
    <col min="5" max="5" width="7.140625" style="0" customWidth="1"/>
    <col min="6" max="6" width="7.7109375" style="0" customWidth="1"/>
    <col min="7" max="7" width="17.28125" style="0" customWidth="1"/>
  </cols>
  <sheetData>
    <row r="1" spans="1:7" ht="51" customHeight="1">
      <c r="A1" s="359" t="s">
        <v>194</v>
      </c>
      <c r="B1" s="359"/>
      <c r="C1" s="359"/>
      <c r="D1" s="359"/>
      <c r="E1" s="359"/>
      <c r="F1" s="359"/>
      <c r="G1" s="359"/>
    </row>
    <row r="2" spans="1:7" ht="27.75" customHeight="1">
      <c r="A2" s="360" t="s">
        <v>195</v>
      </c>
      <c r="B2" s="360"/>
      <c r="C2" s="360"/>
      <c r="D2" s="360"/>
      <c r="E2" s="360"/>
      <c r="F2" s="360"/>
      <c r="G2" s="360"/>
    </row>
    <row r="3" spans="1:7" ht="44.25" customHeight="1">
      <c r="A3" s="12" t="s">
        <v>196</v>
      </c>
      <c r="B3" s="13" t="s">
        <v>197</v>
      </c>
      <c r="C3" s="14" t="s">
        <v>198</v>
      </c>
      <c r="D3" s="13" t="s">
        <v>199</v>
      </c>
      <c r="E3" s="15" t="s">
        <v>200</v>
      </c>
      <c r="F3" s="16" t="s">
        <v>201</v>
      </c>
      <c r="G3" s="17" t="s">
        <v>7</v>
      </c>
    </row>
    <row r="4" spans="1:7" ht="16.5" customHeight="1">
      <c r="A4" s="12">
        <v>1</v>
      </c>
      <c r="B4" s="13">
        <v>2</v>
      </c>
      <c r="C4" s="13">
        <v>3</v>
      </c>
      <c r="D4" s="13">
        <v>4</v>
      </c>
      <c r="E4" s="18">
        <v>5</v>
      </c>
      <c r="F4" s="19">
        <v>6</v>
      </c>
      <c r="G4" s="20">
        <v>7</v>
      </c>
    </row>
    <row r="5" spans="1:7" ht="32.25" customHeight="1">
      <c r="A5" s="21"/>
      <c r="B5" s="361" t="s">
        <v>202</v>
      </c>
      <c r="C5" s="361"/>
      <c r="D5" s="361"/>
      <c r="E5" s="361"/>
      <c r="F5" s="361"/>
      <c r="G5" s="22"/>
    </row>
    <row r="6" spans="1:7" ht="27">
      <c r="A6" s="23">
        <v>1</v>
      </c>
      <c r="B6" s="24" t="s">
        <v>203</v>
      </c>
      <c r="C6" s="25" t="s">
        <v>204</v>
      </c>
      <c r="D6" s="26" t="s">
        <v>12</v>
      </c>
      <c r="E6" s="26">
        <v>0.9</v>
      </c>
      <c r="F6" s="26"/>
      <c r="G6" s="27"/>
    </row>
    <row r="7" spans="1:7" ht="33" customHeight="1">
      <c r="A7" s="23"/>
      <c r="B7" s="362" t="s">
        <v>205</v>
      </c>
      <c r="C7" s="362"/>
      <c r="D7" s="362"/>
      <c r="E7" s="362"/>
      <c r="F7" s="362"/>
      <c r="G7" s="28"/>
    </row>
    <row r="8" spans="1:7" ht="35.25" customHeight="1">
      <c r="A8" s="29">
        <v>2</v>
      </c>
      <c r="B8" s="24" t="s">
        <v>203</v>
      </c>
      <c r="C8" s="30" t="s">
        <v>206</v>
      </c>
      <c r="D8" s="31" t="s">
        <v>26</v>
      </c>
      <c r="E8" s="32">
        <v>125.2</v>
      </c>
      <c r="F8" s="33"/>
      <c r="G8" s="34"/>
    </row>
    <row r="9" spans="1:7" ht="27">
      <c r="A9" s="29">
        <v>3</v>
      </c>
      <c r="B9" s="24" t="s">
        <v>203</v>
      </c>
      <c r="C9" s="30" t="s">
        <v>207</v>
      </c>
      <c r="D9" s="31" t="s">
        <v>26</v>
      </c>
      <c r="E9" s="32">
        <v>53.05</v>
      </c>
      <c r="F9" s="33"/>
      <c r="G9" s="34"/>
    </row>
    <row r="10" spans="1:7" ht="27">
      <c r="A10" s="29">
        <v>4</v>
      </c>
      <c r="B10" s="24" t="s">
        <v>203</v>
      </c>
      <c r="C10" s="30" t="s">
        <v>208</v>
      </c>
      <c r="D10" s="31" t="s">
        <v>26</v>
      </c>
      <c r="E10" s="32">
        <v>463.9</v>
      </c>
      <c r="F10" s="35"/>
      <c r="G10" s="34"/>
    </row>
    <row r="11" spans="1:7" ht="32.25" customHeight="1">
      <c r="A11" s="29">
        <v>5</v>
      </c>
      <c r="B11" s="24" t="s">
        <v>203</v>
      </c>
      <c r="C11" s="30" t="s">
        <v>209</v>
      </c>
      <c r="D11" s="31" t="s">
        <v>26</v>
      </c>
      <c r="E11" s="32">
        <v>257.95</v>
      </c>
      <c r="F11" s="35"/>
      <c r="G11" s="34"/>
    </row>
    <row r="12" spans="1:7" ht="84.75" customHeight="1">
      <c r="A12" s="29">
        <v>6</v>
      </c>
      <c r="B12" s="24" t="s">
        <v>203</v>
      </c>
      <c r="C12" s="30" t="s">
        <v>210</v>
      </c>
      <c r="D12" s="36" t="s">
        <v>44</v>
      </c>
      <c r="E12" s="37">
        <v>29</v>
      </c>
      <c r="F12" s="35"/>
      <c r="G12" s="34"/>
    </row>
    <row r="13" spans="1:7" ht="85.5" customHeight="1">
      <c r="A13" s="29">
        <v>7</v>
      </c>
      <c r="B13" s="24" t="s">
        <v>203</v>
      </c>
      <c r="C13" s="30" t="s">
        <v>211</v>
      </c>
      <c r="D13" s="36" t="s">
        <v>44</v>
      </c>
      <c r="E13" s="37">
        <v>4</v>
      </c>
      <c r="F13" s="35"/>
      <c r="G13" s="34"/>
    </row>
    <row r="14" spans="1:7" ht="87.75" customHeight="1">
      <c r="A14" s="29">
        <v>8</v>
      </c>
      <c r="B14" s="24" t="s">
        <v>203</v>
      </c>
      <c r="C14" s="30" t="s">
        <v>212</v>
      </c>
      <c r="D14" s="36" t="s">
        <v>44</v>
      </c>
      <c r="E14" s="37">
        <v>1</v>
      </c>
      <c r="F14" s="35"/>
      <c r="G14" s="34"/>
    </row>
    <row r="15" spans="1:7" ht="27">
      <c r="A15" s="29">
        <v>9</v>
      </c>
      <c r="B15" s="24" t="s">
        <v>203</v>
      </c>
      <c r="C15" s="30" t="s">
        <v>213</v>
      </c>
      <c r="D15" s="38" t="s">
        <v>44</v>
      </c>
      <c r="E15" s="39">
        <v>38</v>
      </c>
      <c r="F15" s="35"/>
      <c r="G15" s="27"/>
    </row>
    <row r="16" spans="1:7" ht="13.5">
      <c r="A16" s="29">
        <v>10</v>
      </c>
      <c r="B16" s="24" t="s">
        <v>203</v>
      </c>
      <c r="C16" s="30" t="s">
        <v>214</v>
      </c>
      <c r="D16" s="38" t="s">
        <v>44</v>
      </c>
      <c r="E16" s="39">
        <v>1</v>
      </c>
      <c r="F16" s="35"/>
      <c r="G16" s="27"/>
    </row>
    <row r="17" spans="1:7" ht="13.5">
      <c r="A17" s="29">
        <v>11</v>
      </c>
      <c r="B17" s="24" t="s">
        <v>203</v>
      </c>
      <c r="C17" s="30" t="s">
        <v>215</v>
      </c>
      <c r="D17" s="38" t="s">
        <v>44</v>
      </c>
      <c r="E17" s="39">
        <v>1</v>
      </c>
      <c r="F17" s="35"/>
      <c r="G17" s="27"/>
    </row>
    <row r="18" spans="1:7" ht="38.25" customHeight="1">
      <c r="A18" s="29">
        <v>12</v>
      </c>
      <c r="B18" s="24" t="s">
        <v>203</v>
      </c>
      <c r="C18" s="30" t="s">
        <v>216</v>
      </c>
      <c r="D18" s="38" t="s">
        <v>44</v>
      </c>
      <c r="E18" s="39">
        <v>45</v>
      </c>
      <c r="F18" s="35"/>
      <c r="G18" s="27"/>
    </row>
    <row r="19" spans="1:7" ht="33" customHeight="1">
      <c r="A19" s="29">
        <v>13</v>
      </c>
      <c r="B19" s="24" t="s">
        <v>203</v>
      </c>
      <c r="C19" s="30" t="s">
        <v>217</v>
      </c>
      <c r="D19" s="38" t="s">
        <v>44</v>
      </c>
      <c r="E19" s="39">
        <v>65</v>
      </c>
      <c r="F19" s="35"/>
      <c r="G19" s="27"/>
    </row>
    <row r="20" spans="1:7" ht="27">
      <c r="A20" s="29">
        <v>14</v>
      </c>
      <c r="B20" s="24" t="s">
        <v>203</v>
      </c>
      <c r="C20" s="30" t="s">
        <v>218</v>
      </c>
      <c r="D20" s="38" t="s">
        <v>44</v>
      </c>
      <c r="E20" s="39">
        <v>28</v>
      </c>
      <c r="F20" s="35"/>
      <c r="G20" s="27"/>
    </row>
    <row r="21" spans="1:7" ht="38.25" customHeight="1">
      <c r="A21" s="29">
        <v>15</v>
      </c>
      <c r="B21" s="24" t="s">
        <v>203</v>
      </c>
      <c r="C21" s="30" t="s">
        <v>219</v>
      </c>
      <c r="D21" s="38" t="s">
        <v>44</v>
      </c>
      <c r="E21" s="39">
        <v>8</v>
      </c>
      <c r="F21" s="35"/>
      <c r="G21" s="27"/>
    </row>
    <row r="22" spans="1:7" ht="33" customHeight="1">
      <c r="A22" s="40"/>
      <c r="B22" s="351" t="s">
        <v>221</v>
      </c>
      <c r="C22" s="351"/>
      <c r="D22" s="351"/>
      <c r="E22" s="351"/>
      <c r="F22" s="351"/>
      <c r="G22" s="41"/>
    </row>
    <row r="23" spans="1:7" ht="30" customHeight="1">
      <c r="A23" s="40"/>
      <c r="B23" s="351" t="s">
        <v>222</v>
      </c>
      <c r="C23" s="351"/>
      <c r="D23" s="351"/>
      <c r="E23" s="351"/>
      <c r="F23" s="351"/>
      <c r="G23" s="41"/>
    </row>
    <row r="24" spans="1:7" ht="42.75" customHeight="1">
      <c r="A24" s="40"/>
      <c r="B24" s="351" t="s">
        <v>223</v>
      </c>
      <c r="C24" s="351"/>
      <c r="D24" s="351"/>
      <c r="E24" s="351"/>
      <c r="F24" s="351"/>
      <c r="G24" s="41"/>
    </row>
  </sheetData>
  <sheetProtection selectLockedCells="1" selectUnlockedCells="1"/>
  <mergeCells count="7">
    <mergeCell ref="B23:F23"/>
    <mergeCell ref="B24:F24"/>
    <mergeCell ref="A1:G1"/>
    <mergeCell ref="A2:G2"/>
    <mergeCell ref="B5:F5"/>
    <mergeCell ref="B7:F7"/>
    <mergeCell ref="B22:F22"/>
  </mergeCells>
  <printOptions/>
  <pageMargins left="0.7083333333333334" right="0.7083333333333334" top="0.7479166666666667" bottom="0.7479166666666667" header="0.5118055555555555" footer="0.5118055555555555"/>
  <pageSetup firstPageNumber="8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view="pageBreakPreview" zoomScale="150" zoomScaleSheetLayoutView="150" zoomScalePageLayoutView="0" workbookViewId="0" topLeftCell="A10">
      <selection activeCell="B13" sqref="B13:F13"/>
    </sheetView>
  </sheetViews>
  <sheetFormatPr defaultColWidth="9.140625" defaultRowHeight="12.75"/>
  <cols>
    <col min="1" max="1" width="5.28125" style="0" customWidth="1"/>
    <col min="2" max="2" width="9.8515625" style="0" customWidth="1"/>
    <col min="3" max="3" width="33.7109375" style="0" customWidth="1"/>
    <col min="4" max="4" width="6.00390625" style="0" customWidth="1"/>
    <col min="5" max="5" width="8.28125" style="0" customWidth="1"/>
    <col min="6" max="6" width="8.140625" style="0" customWidth="1"/>
    <col min="7" max="7" width="14.421875" style="0" customWidth="1"/>
  </cols>
  <sheetData>
    <row r="1" spans="1:7" ht="47.25" customHeight="1">
      <c r="A1" s="359" t="s">
        <v>224</v>
      </c>
      <c r="B1" s="359"/>
      <c r="C1" s="359"/>
      <c r="D1" s="359"/>
      <c r="E1" s="359"/>
      <c r="F1" s="359"/>
      <c r="G1" s="359"/>
    </row>
    <row r="2" spans="1:7" ht="27" customHeight="1">
      <c r="A2" s="363" t="s">
        <v>195</v>
      </c>
      <c r="B2" s="363"/>
      <c r="C2" s="363"/>
      <c r="D2" s="363"/>
      <c r="E2" s="363"/>
      <c r="F2" s="363"/>
      <c r="G2" s="363"/>
    </row>
    <row r="3" spans="1:7" ht="54.75" customHeight="1">
      <c r="A3" s="42" t="s">
        <v>196</v>
      </c>
      <c r="B3" s="43" t="s">
        <v>225</v>
      </c>
      <c r="C3" s="43" t="s">
        <v>226</v>
      </c>
      <c r="D3" s="43" t="s">
        <v>199</v>
      </c>
      <c r="E3" s="44" t="s">
        <v>5</v>
      </c>
      <c r="F3" s="45" t="s">
        <v>227</v>
      </c>
      <c r="G3" s="46" t="s">
        <v>228</v>
      </c>
    </row>
    <row r="4" spans="1:7" ht="13.5">
      <c r="A4" s="47">
        <v>1</v>
      </c>
      <c r="B4" s="48">
        <v>2</v>
      </c>
      <c r="C4" s="48">
        <v>3</v>
      </c>
      <c r="D4" s="49">
        <v>4</v>
      </c>
      <c r="E4" s="50">
        <v>5</v>
      </c>
      <c r="F4" s="51">
        <v>6</v>
      </c>
      <c r="G4" s="52">
        <v>7</v>
      </c>
    </row>
    <row r="5" spans="1:7" ht="23.25" customHeight="1">
      <c r="A5" s="53"/>
      <c r="B5" s="364" t="s">
        <v>229</v>
      </c>
      <c r="C5" s="364"/>
      <c r="D5" s="364"/>
      <c r="E5" s="364"/>
      <c r="F5" s="364"/>
      <c r="G5" s="54"/>
    </row>
    <row r="6" spans="1:7" ht="27">
      <c r="A6" s="23" t="s">
        <v>230</v>
      </c>
      <c r="B6" s="26" t="s">
        <v>231</v>
      </c>
      <c r="C6" s="25" t="s">
        <v>232</v>
      </c>
      <c r="D6" s="26" t="s">
        <v>12</v>
      </c>
      <c r="E6" s="26">
        <v>0.18</v>
      </c>
      <c r="F6" s="26"/>
      <c r="G6" s="55"/>
    </row>
    <row r="7" spans="1:7" ht="23.25" customHeight="1">
      <c r="A7" s="56"/>
      <c r="B7" s="365" t="s">
        <v>233</v>
      </c>
      <c r="C7" s="365"/>
      <c r="D7" s="365"/>
      <c r="E7" s="365"/>
      <c r="F7" s="365"/>
      <c r="G7" s="28"/>
    </row>
    <row r="8" spans="1:7" ht="54">
      <c r="A8" s="29" t="s">
        <v>234</v>
      </c>
      <c r="B8" s="26" t="s">
        <v>231</v>
      </c>
      <c r="C8" s="30" t="s">
        <v>235</v>
      </c>
      <c r="D8" s="31" t="s">
        <v>26</v>
      </c>
      <c r="E8" s="32">
        <v>48.1</v>
      </c>
      <c r="F8" s="33"/>
      <c r="G8" s="57"/>
    </row>
    <row r="9" spans="1:7" ht="54">
      <c r="A9" s="29" t="s">
        <v>236</v>
      </c>
      <c r="B9" s="26" t="s">
        <v>231</v>
      </c>
      <c r="C9" s="30" t="s">
        <v>237</v>
      </c>
      <c r="D9" s="31" t="s">
        <v>26</v>
      </c>
      <c r="E9" s="32">
        <v>8.1</v>
      </c>
      <c r="F9" s="33"/>
      <c r="G9" s="57"/>
    </row>
    <row r="10" spans="1:7" ht="54">
      <c r="A10" s="29" t="s">
        <v>238</v>
      </c>
      <c r="B10" s="26" t="s">
        <v>231</v>
      </c>
      <c r="C10" s="30" t="s">
        <v>239</v>
      </c>
      <c r="D10" s="31" t="s">
        <v>26</v>
      </c>
      <c r="E10" s="32">
        <v>7.85</v>
      </c>
      <c r="F10" s="33"/>
      <c r="G10" s="57"/>
    </row>
    <row r="11" spans="1:7" ht="54">
      <c r="A11" s="29" t="s">
        <v>240</v>
      </c>
      <c r="B11" s="26" t="s">
        <v>231</v>
      </c>
      <c r="C11" s="58" t="s">
        <v>241</v>
      </c>
      <c r="D11" s="31" t="s">
        <v>26</v>
      </c>
      <c r="E11" s="32">
        <v>109.95</v>
      </c>
      <c r="F11" s="33"/>
      <c r="G11" s="57"/>
    </row>
    <row r="12" spans="1:7" ht="54">
      <c r="A12" s="29" t="s">
        <v>242</v>
      </c>
      <c r="B12" s="26" t="s">
        <v>231</v>
      </c>
      <c r="C12" s="30" t="s">
        <v>243</v>
      </c>
      <c r="D12" s="31" t="s">
        <v>26</v>
      </c>
      <c r="E12" s="32">
        <v>9.95</v>
      </c>
      <c r="F12" s="33"/>
      <c r="G12" s="57"/>
    </row>
    <row r="13" spans="1:7" ht="29.25" customHeight="1">
      <c r="A13" s="59"/>
      <c r="B13" s="351" t="s">
        <v>221</v>
      </c>
      <c r="C13" s="351"/>
      <c r="D13" s="351"/>
      <c r="E13" s="351"/>
      <c r="F13" s="351"/>
      <c r="G13" s="60"/>
    </row>
    <row r="14" spans="1:7" ht="29.25" customHeight="1">
      <c r="A14" s="40"/>
      <c r="B14" s="351" t="s">
        <v>222</v>
      </c>
      <c r="C14" s="351"/>
      <c r="D14" s="351"/>
      <c r="E14" s="351"/>
      <c r="F14" s="351"/>
      <c r="G14" s="40"/>
    </row>
    <row r="15" spans="1:7" ht="33" customHeight="1">
      <c r="A15" s="40"/>
      <c r="B15" s="351" t="s">
        <v>223</v>
      </c>
      <c r="C15" s="351"/>
      <c r="D15" s="351"/>
      <c r="E15" s="351"/>
      <c r="F15" s="351"/>
      <c r="G15" s="40"/>
    </row>
  </sheetData>
  <sheetProtection selectLockedCells="1" selectUnlockedCells="1"/>
  <mergeCells count="7">
    <mergeCell ref="B14:F14"/>
    <mergeCell ref="B15:F15"/>
    <mergeCell ref="A1:G1"/>
    <mergeCell ref="A2:G2"/>
    <mergeCell ref="B5:F5"/>
    <mergeCell ref="B7:F7"/>
    <mergeCell ref="B13:F13"/>
  </mergeCells>
  <printOptions/>
  <pageMargins left="0.7083333333333334" right="0.7083333333333334" top="0.35" bottom="0.3" header="0.5118055555555555" footer="0.5118055555555555"/>
  <pageSetup firstPageNumber="10" useFirstPageNumber="1" fitToHeight="1" fitToWidth="1" horizontalDpi="300" verticalDpi="300" orientation="portrait" paperSize="9" r:id="rId1"/>
  <rowBreaks count="1" manualBreakCount="1">
    <brk id="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150" zoomScaleNormal="115" zoomScaleSheetLayoutView="150" zoomScalePageLayoutView="0" workbookViewId="0" topLeftCell="A22">
      <selection activeCell="A1" sqref="A1:G1"/>
    </sheetView>
  </sheetViews>
  <sheetFormatPr defaultColWidth="9.140625" defaultRowHeight="12.75"/>
  <cols>
    <col min="1" max="1" width="5.00390625" style="61" customWidth="1"/>
    <col min="2" max="2" width="8.00390625" style="62" customWidth="1"/>
    <col min="3" max="3" width="42.00390625" style="62" customWidth="1"/>
    <col min="4" max="4" width="5.421875" style="62" customWidth="1"/>
    <col min="5" max="5" width="5.57421875" style="62" customWidth="1"/>
    <col min="6" max="6" width="7.7109375" style="62" customWidth="1"/>
    <col min="7" max="7" width="13.8515625" style="62" customWidth="1"/>
    <col min="8" max="8" width="0" style="62" hidden="1" customWidth="1"/>
    <col min="9" max="16384" width="9.140625" style="62" customWidth="1"/>
  </cols>
  <sheetData>
    <row r="1" spans="1:7" ht="48" customHeight="1">
      <c r="A1" s="366" t="s">
        <v>244</v>
      </c>
      <c r="B1" s="366"/>
      <c r="C1" s="366"/>
      <c r="D1" s="366"/>
      <c r="E1" s="366"/>
      <c r="F1" s="366"/>
      <c r="G1" s="366"/>
    </row>
    <row r="2" spans="1:7" ht="24" customHeight="1">
      <c r="A2" s="367" t="s">
        <v>245</v>
      </c>
      <c r="B2" s="367"/>
      <c r="C2" s="367"/>
      <c r="D2" s="367"/>
      <c r="E2" s="367"/>
      <c r="F2" s="367"/>
      <c r="G2" s="367"/>
    </row>
    <row r="3" spans="1:8" ht="43.5" customHeight="1">
      <c r="A3" s="63" t="s">
        <v>1</v>
      </c>
      <c r="B3" s="64" t="s">
        <v>246</v>
      </c>
      <c r="C3" s="64" t="s">
        <v>198</v>
      </c>
      <c r="D3" s="13" t="s">
        <v>199</v>
      </c>
      <c r="E3" s="15" t="s">
        <v>200</v>
      </c>
      <c r="F3" s="16" t="s">
        <v>201</v>
      </c>
      <c r="G3" s="17" t="s">
        <v>7</v>
      </c>
      <c r="H3" s="65" t="s">
        <v>7</v>
      </c>
    </row>
    <row r="4" spans="1:8" ht="18" customHeight="1">
      <c r="A4" s="66">
        <v>1</v>
      </c>
      <c r="B4" s="67">
        <v>2</v>
      </c>
      <c r="C4" s="67">
        <v>3</v>
      </c>
      <c r="D4" s="67">
        <v>4</v>
      </c>
      <c r="E4" s="67">
        <v>5</v>
      </c>
      <c r="F4" s="67">
        <v>6</v>
      </c>
      <c r="G4" s="68">
        <v>7</v>
      </c>
      <c r="H4" s="65"/>
    </row>
    <row r="5" spans="1:8" ht="20.25" customHeight="1">
      <c r="A5" s="69"/>
      <c r="B5" s="368" t="s">
        <v>247</v>
      </c>
      <c r="C5" s="368"/>
      <c r="D5" s="368"/>
      <c r="E5" s="368"/>
      <c r="F5" s="368"/>
      <c r="G5" s="70"/>
      <c r="H5" s="71"/>
    </row>
    <row r="6" spans="1:8" ht="18.75" customHeight="1">
      <c r="A6" s="72"/>
      <c r="B6" s="369" t="s">
        <v>248</v>
      </c>
      <c r="C6" s="369"/>
      <c r="D6" s="369"/>
      <c r="E6" s="369"/>
      <c r="F6" s="369"/>
      <c r="G6" s="73"/>
      <c r="H6" s="71"/>
    </row>
    <row r="7" spans="1:8" ht="50.25" customHeight="1">
      <c r="A7" s="74" t="s">
        <v>9</v>
      </c>
      <c r="B7" s="75" t="s">
        <v>249</v>
      </c>
      <c r="C7" s="75" t="s">
        <v>250</v>
      </c>
      <c r="D7" s="76" t="s">
        <v>26</v>
      </c>
      <c r="E7" s="77">
        <v>6</v>
      </c>
      <c r="F7" s="78"/>
      <c r="G7" s="79"/>
      <c r="H7" s="80"/>
    </row>
    <row r="8" spans="1:8" ht="21.75" customHeight="1">
      <c r="A8" s="81"/>
      <c r="B8" s="369" t="s">
        <v>251</v>
      </c>
      <c r="C8" s="369"/>
      <c r="D8" s="369"/>
      <c r="E8" s="369"/>
      <c r="F8" s="369"/>
      <c r="G8" s="73"/>
      <c r="H8" s="71"/>
    </row>
    <row r="9" spans="1:8" ht="33.75" customHeight="1">
      <c r="A9" s="74" t="s">
        <v>14</v>
      </c>
      <c r="B9" s="75" t="s">
        <v>249</v>
      </c>
      <c r="C9" s="75" t="s">
        <v>252</v>
      </c>
      <c r="D9" s="76" t="s">
        <v>26</v>
      </c>
      <c r="E9" s="77">
        <v>20.1</v>
      </c>
      <c r="F9" s="78"/>
      <c r="G9" s="79"/>
      <c r="H9" s="80"/>
    </row>
    <row r="10" spans="1:8" ht="17.25" customHeight="1">
      <c r="A10" s="81"/>
      <c r="B10" s="369" t="s">
        <v>253</v>
      </c>
      <c r="C10" s="369"/>
      <c r="D10" s="369"/>
      <c r="E10" s="369"/>
      <c r="F10" s="369"/>
      <c r="G10" s="73"/>
      <c r="H10" s="71"/>
    </row>
    <row r="11" spans="1:8" ht="46.5" customHeight="1">
      <c r="A11" s="74" t="s">
        <v>18</v>
      </c>
      <c r="B11" s="75" t="s">
        <v>249</v>
      </c>
      <c r="C11" s="75" t="s">
        <v>254</v>
      </c>
      <c r="D11" s="76" t="s">
        <v>26</v>
      </c>
      <c r="E11" s="77">
        <v>6</v>
      </c>
      <c r="F11" s="78"/>
      <c r="G11" s="79"/>
      <c r="H11" s="80"/>
    </row>
    <row r="12" spans="1:8" ht="18.75" customHeight="1">
      <c r="A12" s="81"/>
      <c r="B12" s="369" t="s">
        <v>255</v>
      </c>
      <c r="C12" s="369"/>
      <c r="D12" s="369"/>
      <c r="E12" s="369"/>
      <c r="F12" s="369"/>
      <c r="G12" s="73"/>
      <c r="H12" s="71"/>
    </row>
    <row r="13" spans="1:8" ht="35.25" customHeight="1">
      <c r="A13" s="74" t="s">
        <v>20</v>
      </c>
      <c r="B13" s="75" t="s">
        <v>249</v>
      </c>
      <c r="C13" s="75" t="s">
        <v>256</v>
      </c>
      <c r="D13" s="76" t="s">
        <v>257</v>
      </c>
      <c r="E13" s="77">
        <v>1</v>
      </c>
      <c r="F13" s="78"/>
      <c r="G13" s="79"/>
      <c r="H13" s="80"/>
    </row>
    <row r="14" spans="1:8" ht="22.5" customHeight="1">
      <c r="A14" s="74" t="s">
        <v>22</v>
      </c>
      <c r="B14" s="75" t="s">
        <v>249</v>
      </c>
      <c r="C14" s="75" t="s">
        <v>258</v>
      </c>
      <c r="D14" s="76" t="s">
        <v>257</v>
      </c>
      <c r="E14" s="77">
        <v>1</v>
      </c>
      <c r="F14" s="78"/>
      <c r="G14" s="79"/>
      <c r="H14" s="80"/>
    </row>
    <row r="15" spans="1:8" ht="17.25" customHeight="1">
      <c r="A15" s="74" t="s">
        <v>24</v>
      </c>
      <c r="B15" s="75" t="s">
        <v>249</v>
      </c>
      <c r="C15" s="75" t="s">
        <v>259</v>
      </c>
      <c r="D15" s="76" t="s">
        <v>257</v>
      </c>
      <c r="E15" s="77">
        <v>1</v>
      </c>
      <c r="F15" s="78"/>
      <c r="G15" s="79"/>
      <c r="H15" s="80"/>
    </row>
    <row r="16" spans="1:8" ht="18.75" customHeight="1">
      <c r="A16" s="81"/>
      <c r="B16" s="369" t="s">
        <v>260</v>
      </c>
      <c r="C16" s="369"/>
      <c r="D16" s="369"/>
      <c r="E16" s="369"/>
      <c r="F16" s="369"/>
      <c r="G16" s="73"/>
      <c r="H16" s="71"/>
    </row>
    <row r="17" spans="1:8" ht="36" customHeight="1">
      <c r="A17" s="74" t="s">
        <v>27</v>
      </c>
      <c r="B17" s="75" t="s">
        <v>249</v>
      </c>
      <c r="C17" s="75" t="s">
        <v>261</v>
      </c>
      <c r="D17" s="76" t="s">
        <v>257</v>
      </c>
      <c r="E17" s="77">
        <v>1</v>
      </c>
      <c r="F17" s="78"/>
      <c r="G17" s="79"/>
      <c r="H17" s="80"/>
    </row>
    <row r="18" spans="1:8" ht="18.75" customHeight="1">
      <c r="A18" s="81"/>
      <c r="B18" s="369" t="s">
        <v>262</v>
      </c>
      <c r="C18" s="369"/>
      <c r="D18" s="369"/>
      <c r="E18" s="369"/>
      <c r="F18" s="369"/>
      <c r="G18" s="73"/>
      <c r="H18" s="71"/>
    </row>
    <row r="19" spans="1:8" ht="28.5" customHeight="1">
      <c r="A19" s="74" t="s">
        <v>29</v>
      </c>
      <c r="B19" s="75" t="s">
        <v>249</v>
      </c>
      <c r="C19" s="75" t="s">
        <v>263</v>
      </c>
      <c r="D19" s="76" t="s">
        <v>49</v>
      </c>
      <c r="E19" s="77">
        <v>31</v>
      </c>
      <c r="F19" s="78"/>
      <c r="G19" s="79"/>
      <c r="H19" s="80"/>
    </row>
    <row r="20" spans="1:8" ht="24" customHeight="1">
      <c r="A20" s="81"/>
      <c r="B20" s="369" t="s">
        <v>264</v>
      </c>
      <c r="C20" s="369"/>
      <c r="D20" s="369"/>
      <c r="E20" s="369"/>
      <c r="F20" s="369"/>
      <c r="G20" s="73"/>
      <c r="H20" s="71"/>
    </row>
    <row r="21" spans="1:8" ht="19.5" customHeight="1">
      <c r="A21" s="81"/>
      <c r="B21" s="369" t="s">
        <v>265</v>
      </c>
      <c r="C21" s="369"/>
      <c r="D21" s="369"/>
      <c r="E21" s="369"/>
      <c r="F21" s="369"/>
      <c r="G21" s="73"/>
      <c r="H21" s="71"/>
    </row>
    <row r="22" spans="1:8" ht="31.5" customHeight="1">
      <c r="A22" s="74" t="s">
        <v>33</v>
      </c>
      <c r="B22" s="75" t="s">
        <v>249</v>
      </c>
      <c r="C22" s="75" t="s">
        <v>266</v>
      </c>
      <c r="D22" s="76" t="s">
        <v>257</v>
      </c>
      <c r="E22" s="77">
        <v>2</v>
      </c>
      <c r="F22" s="78"/>
      <c r="G22" s="79"/>
      <c r="H22" s="80"/>
    </row>
    <row r="23" spans="1:8" ht="32.25" customHeight="1">
      <c r="A23" s="82" t="s">
        <v>36</v>
      </c>
      <c r="B23" s="83" t="s">
        <v>249</v>
      </c>
      <c r="C23" s="83" t="s">
        <v>267</v>
      </c>
      <c r="D23" s="84" t="s">
        <v>257</v>
      </c>
      <c r="E23" s="85">
        <v>2</v>
      </c>
      <c r="F23" s="86"/>
      <c r="G23" s="87"/>
      <c r="H23" s="80"/>
    </row>
    <row r="24" spans="1:8" ht="28.5" customHeight="1">
      <c r="A24" s="88"/>
      <c r="B24" s="351" t="s">
        <v>221</v>
      </c>
      <c r="C24" s="351"/>
      <c r="D24" s="351"/>
      <c r="E24" s="351"/>
      <c r="F24" s="351"/>
      <c r="G24" s="89"/>
      <c r="H24" s="80"/>
    </row>
    <row r="25" spans="1:8" ht="27" customHeight="1">
      <c r="A25" s="88"/>
      <c r="B25" s="351" t="s">
        <v>222</v>
      </c>
      <c r="C25" s="351"/>
      <c r="D25" s="351"/>
      <c r="E25" s="351"/>
      <c r="F25" s="351"/>
      <c r="G25" s="89"/>
      <c r="H25" s="80"/>
    </row>
    <row r="26" spans="1:8" ht="36" customHeight="1">
      <c r="A26" s="90"/>
      <c r="B26" s="351" t="s">
        <v>223</v>
      </c>
      <c r="C26" s="351"/>
      <c r="D26" s="351"/>
      <c r="E26" s="351"/>
      <c r="F26" s="351"/>
      <c r="G26" s="91"/>
      <c r="H26" s="80"/>
    </row>
    <row r="27" spans="1:7" ht="12.75">
      <c r="A27" s="92"/>
      <c r="B27" s="93"/>
      <c r="C27" s="93"/>
      <c r="D27" s="93"/>
      <c r="E27" s="93"/>
      <c r="F27" s="93"/>
      <c r="G27" s="93"/>
    </row>
    <row r="28" spans="1:7" ht="12.75">
      <c r="A28" s="92"/>
      <c r="B28" s="93"/>
      <c r="C28" s="93"/>
      <c r="D28" s="93"/>
      <c r="E28" s="93"/>
      <c r="F28" s="93"/>
      <c r="G28" s="93"/>
    </row>
    <row r="29" spans="1:7" ht="12.75">
      <c r="A29" s="92"/>
      <c r="B29" s="93"/>
      <c r="C29" s="93"/>
      <c r="D29" s="93"/>
      <c r="E29" s="93"/>
      <c r="F29" s="93"/>
      <c r="G29" s="93"/>
    </row>
    <row r="30" spans="1:7" ht="12.75">
      <c r="A30" s="92"/>
      <c r="B30" s="93"/>
      <c r="C30" s="93"/>
      <c r="D30" s="93"/>
      <c r="E30" s="93"/>
      <c r="F30" s="93"/>
      <c r="G30" s="93"/>
    </row>
    <row r="31" spans="1:7" ht="12.75">
      <c r="A31" s="92"/>
      <c r="B31" s="93"/>
      <c r="C31" s="93"/>
      <c r="D31" s="93"/>
      <c r="E31" s="93"/>
      <c r="F31" s="93"/>
      <c r="G31" s="93"/>
    </row>
    <row r="32" spans="1:7" ht="12.75">
      <c r="A32" s="92"/>
      <c r="B32" s="93"/>
      <c r="C32" s="93"/>
      <c r="D32" s="93"/>
      <c r="E32" s="93"/>
      <c r="F32" s="93"/>
      <c r="G32" s="93"/>
    </row>
    <row r="33" spans="1:7" ht="12.75">
      <c r="A33" s="92"/>
      <c r="B33" s="93"/>
      <c r="C33" s="93"/>
      <c r="D33" s="93"/>
      <c r="E33" s="93"/>
      <c r="F33" s="93"/>
      <c r="G33" s="93"/>
    </row>
    <row r="34" spans="1:7" ht="12.75">
      <c r="A34" s="92"/>
      <c r="B34" s="93"/>
      <c r="C34" s="93"/>
      <c r="D34" s="93"/>
      <c r="E34" s="93"/>
      <c r="F34" s="93"/>
      <c r="G34" s="93"/>
    </row>
    <row r="35" spans="1:7" ht="12.75">
      <c r="A35" s="92"/>
      <c r="B35" s="93"/>
      <c r="C35" s="93"/>
      <c r="D35" s="93"/>
      <c r="E35" s="93"/>
      <c r="F35" s="93"/>
      <c r="G35" s="93"/>
    </row>
    <row r="36" spans="1:7" ht="12.75">
      <c r="A36" s="92"/>
      <c r="B36" s="93"/>
      <c r="C36" s="93"/>
      <c r="D36" s="93"/>
      <c r="E36" s="93"/>
      <c r="F36" s="93"/>
      <c r="G36" s="93"/>
    </row>
    <row r="37" spans="1:7" ht="12.75">
      <c r="A37" s="92"/>
      <c r="B37" s="93"/>
      <c r="C37" s="93"/>
      <c r="D37" s="93"/>
      <c r="E37" s="93"/>
      <c r="F37" s="93"/>
      <c r="G37" s="93"/>
    </row>
    <row r="38" spans="1:7" ht="12.75">
      <c r="A38" s="92"/>
      <c r="B38" s="93"/>
      <c r="C38" s="93"/>
      <c r="D38" s="93"/>
      <c r="E38" s="93"/>
      <c r="F38" s="93"/>
      <c r="G38" s="93"/>
    </row>
  </sheetData>
  <sheetProtection selectLockedCells="1" selectUnlockedCells="1"/>
  <mergeCells count="14">
    <mergeCell ref="B12:F12"/>
    <mergeCell ref="B16:F16"/>
    <mergeCell ref="B25:F25"/>
    <mergeCell ref="B26:F26"/>
    <mergeCell ref="B18:F18"/>
    <mergeCell ref="B20:F20"/>
    <mergeCell ref="B21:F21"/>
    <mergeCell ref="B24:F24"/>
    <mergeCell ref="A1:G1"/>
    <mergeCell ref="A2:G2"/>
    <mergeCell ref="B5:F5"/>
    <mergeCell ref="B6:F6"/>
    <mergeCell ref="B8:F8"/>
    <mergeCell ref="B10:F10"/>
  </mergeCells>
  <printOptions horizontalCentered="1"/>
  <pageMargins left="0.7479166666666667" right="0.7479166666666667" top="0.9840277777777777" bottom="0.5118055555555555" header="0.5118055555555555" footer="0.5118055555555555"/>
  <pageSetup firstPageNumber="12" useFirstPageNumber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SheetLayoutView="100" zoomScalePageLayoutView="0" workbookViewId="0" topLeftCell="A22">
      <selection activeCell="B28" sqref="B28:F28"/>
    </sheetView>
  </sheetViews>
  <sheetFormatPr defaultColWidth="9.140625" defaultRowHeight="12.75"/>
  <cols>
    <col min="1" max="1" width="4.8515625" style="0" customWidth="1"/>
    <col min="2" max="2" width="12.57421875" style="0" customWidth="1"/>
    <col min="3" max="3" width="37.00390625" style="0" customWidth="1"/>
    <col min="4" max="4" width="6.8515625" style="0" customWidth="1"/>
    <col min="5" max="5" width="8.28125" style="0" customWidth="1"/>
    <col min="6" max="6" width="7.7109375" style="0" customWidth="1"/>
    <col min="7" max="7" width="11.57421875" style="0" customWidth="1"/>
  </cols>
  <sheetData>
    <row r="1" spans="1:7" ht="60.75" customHeight="1">
      <c r="A1" s="373" t="s">
        <v>268</v>
      </c>
      <c r="B1" s="373"/>
      <c r="C1" s="373"/>
      <c r="D1" s="373"/>
      <c r="E1" s="373"/>
      <c r="F1" s="373"/>
      <c r="G1" s="373"/>
    </row>
    <row r="2" spans="1:7" ht="12.75" customHeight="1">
      <c r="A2" s="374" t="s">
        <v>1</v>
      </c>
      <c r="B2" s="371" t="s">
        <v>2</v>
      </c>
      <c r="C2" s="375" t="s">
        <v>3</v>
      </c>
      <c r="D2" s="371" t="s">
        <v>4</v>
      </c>
      <c r="E2" s="370" t="s">
        <v>5</v>
      </c>
      <c r="F2" s="371" t="s">
        <v>6</v>
      </c>
      <c r="G2" s="372" t="s">
        <v>7</v>
      </c>
    </row>
    <row r="3" spans="1:7" ht="46.5" customHeight="1">
      <c r="A3" s="374"/>
      <c r="B3" s="371"/>
      <c r="C3" s="375"/>
      <c r="D3" s="371"/>
      <c r="E3" s="370"/>
      <c r="F3" s="371"/>
      <c r="G3" s="372"/>
    </row>
    <row r="4" spans="1:7" ht="20.25" customHeight="1">
      <c r="A4" s="94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6">
        <v>7</v>
      </c>
    </row>
    <row r="5" spans="1:7" ht="23.25" customHeight="1">
      <c r="A5" s="97"/>
      <c r="B5" s="98" t="s">
        <v>269</v>
      </c>
      <c r="C5" s="99" t="s">
        <v>270</v>
      </c>
      <c r="D5" s="100" t="s">
        <v>271</v>
      </c>
      <c r="E5" s="100" t="s">
        <v>271</v>
      </c>
      <c r="F5" s="100" t="s">
        <v>271</v>
      </c>
      <c r="G5" s="101" t="s">
        <v>271</v>
      </c>
    </row>
    <row r="6" spans="1:7" ht="30">
      <c r="A6" s="102">
        <v>1</v>
      </c>
      <c r="B6" s="103"/>
      <c r="C6" s="104" t="s">
        <v>272</v>
      </c>
      <c r="D6" s="105" t="s">
        <v>49</v>
      </c>
      <c r="E6" s="106">
        <v>252.8</v>
      </c>
      <c r="F6" s="107"/>
      <c r="G6" s="108"/>
    </row>
    <row r="7" spans="1:7" ht="63.75" customHeight="1">
      <c r="A7" s="102">
        <v>2</v>
      </c>
      <c r="B7" s="104"/>
      <c r="C7" s="104" t="s">
        <v>273</v>
      </c>
      <c r="D7" s="105" t="s">
        <v>17</v>
      </c>
      <c r="E7" s="106">
        <v>553</v>
      </c>
      <c r="F7" s="107"/>
      <c r="G7" s="108"/>
    </row>
    <row r="8" spans="1:7" ht="32.25" customHeight="1">
      <c r="A8" s="102">
        <v>3</v>
      </c>
      <c r="B8" s="104"/>
      <c r="C8" s="104" t="s">
        <v>274</v>
      </c>
      <c r="D8" s="109" t="s">
        <v>26</v>
      </c>
      <c r="E8" s="106">
        <v>1580</v>
      </c>
      <c r="F8" s="107"/>
      <c r="G8" s="108"/>
    </row>
    <row r="9" spans="1:7" ht="30">
      <c r="A9" s="102">
        <v>4</v>
      </c>
      <c r="B9" s="104"/>
      <c r="C9" s="104" t="s">
        <v>275</v>
      </c>
      <c r="D9" s="109" t="s">
        <v>26</v>
      </c>
      <c r="E9" s="106">
        <v>130</v>
      </c>
      <c r="F9" s="107"/>
      <c r="G9" s="108"/>
    </row>
    <row r="10" spans="1:7" ht="30">
      <c r="A10" s="102">
        <v>5</v>
      </c>
      <c r="B10" s="104"/>
      <c r="C10" s="104" t="s">
        <v>276</v>
      </c>
      <c r="D10" s="109" t="s">
        <v>26</v>
      </c>
      <c r="E10" s="106">
        <v>60</v>
      </c>
      <c r="F10" s="107"/>
      <c r="G10" s="108"/>
    </row>
    <row r="11" spans="1:7" ht="48.75" customHeight="1">
      <c r="A11" s="102">
        <v>6</v>
      </c>
      <c r="B11" s="104"/>
      <c r="C11" s="104" t="s">
        <v>277</v>
      </c>
      <c r="D11" s="109" t="s">
        <v>26</v>
      </c>
      <c r="E11" s="106">
        <v>190</v>
      </c>
      <c r="F11" s="107"/>
      <c r="G11" s="108"/>
    </row>
    <row r="12" spans="1:7" ht="45">
      <c r="A12" s="102">
        <v>7</v>
      </c>
      <c r="B12" s="104"/>
      <c r="C12" s="104" t="s">
        <v>278</v>
      </c>
      <c r="D12" s="109" t="s">
        <v>26</v>
      </c>
      <c r="E12" s="106">
        <v>750</v>
      </c>
      <c r="F12" s="107"/>
      <c r="G12" s="108"/>
    </row>
    <row r="13" spans="1:7" ht="45">
      <c r="A13" s="102">
        <v>8</v>
      </c>
      <c r="B13" s="104"/>
      <c r="C13" s="104" t="s">
        <v>279</v>
      </c>
      <c r="D13" s="109" t="s">
        <v>26</v>
      </c>
      <c r="E13" s="106">
        <v>27</v>
      </c>
      <c r="F13" s="107"/>
      <c r="G13" s="108"/>
    </row>
    <row r="14" spans="1:7" ht="34.5" customHeight="1">
      <c r="A14" s="102">
        <v>9</v>
      </c>
      <c r="B14" s="104"/>
      <c r="C14" s="104" t="s">
        <v>280</v>
      </c>
      <c r="D14" s="105" t="s">
        <v>49</v>
      </c>
      <c r="E14" s="106">
        <v>189.6</v>
      </c>
      <c r="F14" s="107"/>
      <c r="G14" s="108"/>
    </row>
    <row r="15" spans="1:7" ht="65.25" customHeight="1">
      <c r="A15" s="102">
        <v>10</v>
      </c>
      <c r="B15" s="104"/>
      <c r="C15" s="104" t="s">
        <v>281</v>
      </c>
      <c r="D15" s="105" t="s">
        <v>17</v>
      </c>
      <c r="E15" s="106">
        <v>553</v>
      </c>
      <c r="F15" s="107"/>
      <c r="G15" s="108"/>
    </row>
    <row r="16" spans="1:7" ht="62.25" customHeight="1">
      <c r="A16" s="102">
        <v>11</v>
      </c>
      <c r="B16" s="104"/>
      <c r="C16" s="104" t="s">
        <v>282</v>
      </c>
      <c r="D16" s="109" t="s">
        <v>44</v>
      </c>
      <c r="E16" s="106">
        <v>58</v>
      </c>
      <c r="F16" s="107"/>
      <c r="G16" s="108"/>
    </row>
    <row r="17" spans="1:7" ht="60">
      <c r="A17" s="102">
        <v>12</v>
      </c>
      <c r="B17" s="104"/>
      <c r="C17" s="110" t="s">
        <v>283</v>
      </c>
      <c r="D17" s="109" t="s">
        <v>44</v>
      </c>
      <c r="E17" s="106">
        <v>29</v>
      </c>
      <c r="F17" s="107"/>
      <c r="G17" s="108"/>
    </row>
    <row r="18" spans="1:7" ht="61.5" customHeight="1">
      <c r="A18" s="102">
        <v>13</v>
      </c>
      <c r="B18" s="104"/>
      <c r="C18" s="110" t="s">
        <v>284</v>
      </c>
      <c r="D18" s="109" t="s">
        <v>285</v>
      </c>
      <c r="E18" s="106">
        <v>29</v>
      </c>
      <c r="F18" s="107"/>
      <c r="G18" s="108"/>
    </row>
    <row r="19" spans="1:7" ht="35.25" customHeight="1">
      <c r="A19" s="111">
        <v>14</v>
      </c>
      <c r="B19" s="104"/>
      <c r="C19" s="110" t="s">
        <v>286</v>
      </c>
      <c r="D19" s="109" t="s">
        <v>44</v>
      </c>
      <c r="E19" s="106">
        <v>29</v>
      </c>
      <c r="F19" s="107"/>
      <c r="G19" s="108"/>
    </row>
    <row r="20" spans="1:7" ht="63.75" customHeight="1">
      <c r="A20" s="111">
        <v>15</v>
      </c>
      <c r="B20" s="104"/>
      <c r="C20" s="104" t="s">
        <v>287</v>
      </c>
      <c r="D20" s="109" t="s">
        <v>44</v>
      </c>
      <c r="E20" s="106">
        <v>2</v>
      </c>
      <c r="F20" s="107"/>
      <c r="G20" s="108"/>
    </row>
    <row r="21" spans="1:7" ht="35.25" customHeight="1">
      <c r="A21" s="111">
        <v>16</v>
      </c>
      <c r="B21" s="104"/>
      <c r="C21" s="104" t="s">
        <v>288</v>
      </c>
      <c r="D21" s="109" t="s">
        <v>220</v>
      </c>
      <c r="E21" s="106">
        <v>1</v>
      </c>
      <c r="F21" s="107"/>
      <c r="G21" s="108"/>
    </row>
    <row r="22" spans="1:7" ht="30">
      <c r="A22" s="111">
        <v>17</v>
      </c>
      <c r="B22" s="104"/>
      <c r="C22" s="104" t="s">
        <v>289</v>
      </c>
      <c r="D22" s="109" t="s">
        <v>290</v>
      </c>
      <c r="E22" s="106">
        <v>30</v>
      </c>
      <c r="F22" s="107"/>
      <c r="G22" s="108"/>
    </row>
    <row r="23" spans="1:7" ht="49.5" customHeight="1">
      <c r="A23" s="111">
        <v>18</v>
      </c>
      <c r="B23" s="104"/>
      <c r="C23" s="104" t="s">
        <v>291</v>
      </c>
      <c r="D23" s="109" t="s">
        <v>44</v>
      </c>
      <c r="E23" s="106">
        <v>3</v>
      </c>
      <c r="F23" s="107"/>
      <c r="G23" s="108"/>
    </row>
    <row r="24" spans="1:7" ht="66" customHeight="1">
      <c r="A24" s="111">
        <v>19</v>
      </c>
      <c r="B24" s="104"/>
      <c r="C24" s="104" t="s">
        <v>292</v>
      </c>
      <c r="D24" s="109" t="s">
        <v>44</v>
      </c>
      <c r="E24" s="107">
        <v>12</v>
      </c>
      <c r="F24" s="107"/>
      <c r="G24" s="108"/>
    </row>
    <row r="25" spans="1:7" ht="34.5" customHeight="1">
      <c r="A25" s="111">
        <v>20</v>
      </c>
      <c r="B25" s="104"/>
      <c r="C25" s="104" t="s">
        <v>293</v>
      </c>
      <c r="D25" s="109" t="s">
        <v>44</v>
      </c>
      <c r="E25" s="106">
        <v>1</v>
      </c>
      <c r="F25" s="107"/>
      <c r="G25" s="108"/>
    </row>
    <row r="26" spans="1:7" ht="33" customHeight="1">
      <c r="A26" s="111">
        <v>21</v>
      </c>
      <c r="B26" s="104"/>
      <c r="C26" s="104" t="s">
        <v>294</v>
      </c>
      <c r="D26" s="109" t="s">
        <v>44</v>
      </c>
      <c r="E26" s="106">
        <v>2</v>
      </c>
      <c r="F26" s="107"/>
      <c r="G26" s="108"/>
    </row>
    <row r="27" spans="1:7" ht="33.75" customHeight="1">
      <c r="A27" s="112">
        <v>22</v>
      </c>
      <c r="B27" s="113"/>
      <c r="C27" s="114" t="s">
        <v>295</v>
      </c>
      <c r="D27" s="115" t="s">
        <v>296</v>
      </c>
      <c r="E27" s="116">
        <v>1</v>
      </c>
      <c r="F27" s="117"/>
      <c r="G27" s="118"/>
    </row>
    <row r="28" spans="1:7" ht="39.75" customHeight="1">
      <c r="A28" s="109"/>
      <c r="B28" s="351" t="s">
        <v>221</v>
      </c>
      <c r="C28" s="351"/>
      <c r="D28" s="351"/>
      <c r="E28" s="351"/>
      <c r="F28" s="351"/>
      <c r="G28" s="107"/>
    </row>
    <row r="29" spans="1:7" ht="37.5" customHeight="1">
      <c r="A29" s="109"/>
      <c r="B29" s="351" t="s">
        <v>222</v>
      </c>
      <c r="C29" s="351"/>
      <c r="D29" s="351"/>
      <c r="E29" s="351"/>
      <c r="F29" s="351"/>
      <c r="G29" s="107"/>
    </row>
    <row r="30" spans="1:7" ht="42.75" customHeight="1">
      <c r="A30" s="109"/>
      <c r="B30" s="351" t="s">
        <v>223</v>
      </c>
      <c r="C30" s="351"/>
      <c r="D30" s="351"/>
      <c r="E30" s="351"/>
      <c r="F30" s="351"/>
      <c r="G30" s="107"/>
    </row>
  </sheetData>
  <sheetProtection selectLockedCells="1" selectUnlockedCells="1"/>
  <mergeCells count="11">
    <mergeCell ref="A1:G1"/>
    <mergeCell ref="A2:A3"/>
    <mergeCell ref="B2:B3"/>
    <mergeCell ref="C2:C3"/>
    <mergeCell ref="D2:D3"/>
    <mergeCell ref="E2:E3"/>
    <mergeCell ref="F2:F3"/>
    <mergeCell ref="G2:G3"/>
    <mergeCell ref="B28:F28"/>
    <mergeCell ref="B29:F29"/>
    <mergeCell ref="B30:F30"/>
  </mergeCells>
  <printOptions/>
  <pageMargins left="0.7083333333333334" right="0.7083333333333334" top="0.7479166666666667" bottom="0.7479166666666667" header="0.5118055555555555" footer="0.5118055555555555"/>
  <pageSetup firstPageNumber="13" useFirstPageNumber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7"/>
  <sheetViews>
    <sheetView view="pageBreakPreview" zoomScale="150" zoomScaleSheetLayoutView="150" zoomScalePageLayoutView="0" workbookViewId="0" topLeftCell="A117">
      <selection activeCell="C98" sqref="C98"/>
    </sheetView>
  </sheetViews>
  <sheetFormatPr defaultColWidth="9.140625" defaultRowHeight="12.75"/>
  <cols>
    <col min="1" max="1" width="5.00390625" style="0" customWidth="1"/>
    <col min="2" max="2" width="12.28125" style="0" customWidth="1"/>
    <col min="3" max="3" width="37.28125" style="0" customWidth="1"/>
    <col min="4" max="4" width="7.00390625" style="0" customWidth="1"/>
    <col min="5" max="5" width="8.28125" style="0" customWidth="1"/>
  </cols>
  <sheetData>
    <row r="1" spans="1:7" ht="60.75" customHeight="1">
      <c r="A1" s="378" t="s">
        <v>297</v>
      </c>
      <c r="B1" s="378"/>
      <c r="C1" s="378"/>
      <c r="D1" s="378"/>
      <c r="E1" s="378"/>
      <c r="F1" s="378"/>
      <c r="G1" s="378"/>
    </row>
    <row r="2" spans="1:7" ht="12.75" customHeight="1">
      <c r="A2" s="379" t="s">
        <v>1</v>
      </c>
      <c r="B2" s="380" t="s">
        <v>2</v>
      </c>
      <c r="C2" s="381" t="s">
        <v>3</v>
      </c>
      <c r="D2" s="380" t="s">
        <v>4</v>
      </c>
      <c r="E2" s="382" t="s">
        <v>5</v>
      </c>
      <c r="F2" s="380" t="s">
        <v>6</v>
      </c>
      <c r="G2" s="376" t="s">
        <v>7</v>
      </c>
    </row>
    <row r="3" spans="1:7" ht="61.5" customHeight="1">
      <c r="A3" s="379"/>
      <c r="B3" s="380"/>
      <c r="C3" s="381"/>
      <c r="D3" s="380"/>
      <c r="E3" s="382"/>
      <c r="F3" s="380"/>
      <c r="G3" s="376"/>
    </row>
    <row r="4" spans="1:7" ht="13.5">
      <c r="A4" s="119">
        <v>1</v>
      </c>
      <c r="B4" s="120">
        <v>2</v>
      </c>
      <c r="C4" s="121" t="s">
        <v>18</v>
      </c>
      <c r="D4" s="122">
        <v>4</v>
      </c>
      <c r="E4" s="122">
        <v>5</v>
      </c>
      <c r="F4" s="122">
        <v>6</v>
      </c>
      <c r="G4" s="123">
        <v>7</v>
      </c>
    </row>
    <row r="5" spans="1:7" ht="27" customHeight="1">
      <c r="A5" s="124"/>
      <c r="B5" s="125" t="s">
        <v>298</v>
      </c>
      <c r="C5" s="126" t="s">
        <v>299</v>
      </c>
      <c r="D5" s="127" t="s">
        <v>300</v>
      </c>
      <c r="E5" s="127" t="s">
        <v>300</v>
      </c>
      <c r="F5" s="127" t="s">
        <v>300</v>
      </c>
      <c r="G5" s="128" t="s">
        <v>300</v>
      </c>
    </row>
    <row r="6" spans="1:7" ht="21" customHeight="1">
      <c r="A6" s="136"/>
      <c r="B6" s="377" t="s">
        <v>301</v>
      </c>
      <c r="C6" s="377"/>
      <c r="D6" s="377"/>
      <c r="E6" s="377"/>
      <c r="F6" s="377"/>
      <c r="G6" s="268"/>
    </row>
    <row r="7" spans="1:7" ht="41.25" customHeight="1">
      <c r="A7" s="129">
        <v>1</v>
      </c>
      <c r="B7" s="130"/>
      <c r="C7" s="131" t="s">
        <v>418</v>
      </c>
      <c r="D7" s="132" t="s">
        <v>12</v>
      </c>
      <c r="E7" s="133">
        <v>0.225</v>
      </c>
      <c r="F7" s="133"/>
      <c r="G7" s="134"/>
    </row>
    <row r="8" spans="1:7" ht="36.75" customHeight="1">
      <c r="A8" s="129">
        <v>2</v>
      </c>
      <c r="B8" s="130"/>
      <c r="C8" s="130" t="s">
        <v>398</v>
      </c>
      <c r="D8" s="132" t="s">
        <v>12</v>
      </c>
      <c r="E8" s="133">
        <v>0.42</v>
      </c>
      <c r="F8" s="133"/>
      <c r="G8" s="134"/>
    </row>
    <row r="9" spans="1:7" ht="46.5" customHeight="1">
      <c r="A9" s="129">
        <v>3</v>
      </c>
      <c r="B9" s="130"/>
      <c r="C9" s="131" t="s">
        <v>302</v>
      </c>
      <c r="D9" s="132" t="s">
        <v>303</v>
      </c>
      <c r="E9" s="135">
        <v>1</v>
      </c>
      <c r="F9" s="133"/>
      <c r="G9" s="134"/>
    </row>
    <row r="10" spans="1:7" ht="32.25" customHeight="1">
      <c r="A10" s="129">
        <v>4</v>
      </c>
      <c r="B10" s="130"/>
      <c r="C10" s="131" t="s">
        <v>304</v>
      </c>
      <c r="D10" s="132" t="s">
        <v>303</v>
      </c>
      <c r="E10" s="133">
        <v>8</v>
      </c>
      <c r="F10" s="133"/>
      <c r="G10" s="134"/>
    </row>
    <row r="11" spans="1:7" ht="24.75" customHeight="1">
      <c r="A11" s="129">
        <v>5</v>
      </c>
      <c r="B11" s="130"/>
      <c r="C11" s="131" t="s">
        <v>305</v>
      </c>
      <c r="D11" s="132" t="s">
        <v>257</v>
      </c>
      <c r="E11" s="135">
        <v>2</v>
      </c>
      <c r="F11" s="133"/>
      <c r="G11" s="134"/>
    </row>
    <row r="12" spans="1:7" ht="46.5" customHeight="1">
      <c r="A12" s="129">
        <v>6</v>
      </c>
      <c r="B12" s="130"/>
      <c r="C12" s="131" t="s">
        <v>306</v>
      </c>
      <c r="D12" s="132" t="s">
        <v>44</v>
      </c>
      <c r="E12" s="135">
        <v>2</v>
      </c>
      <c r="F12" s="133"/>
      <c r="G12" s="134"/>
    </row>
    <row r="13" spans="1:7" ht="34.5" customHeight="1">
      <c r="A13" s="129">
        <v>7</v>
      </c>
      <c r="B13" s="130"/>
      <c r="C13" s="130" t="s">
        <v>307</v>
      </c>
      <c r="D13" s="132" t="s">
        <v>257</v>
      </c>
      <c r="E13" s="133">
        <v>10</v>
      </c>
      <c r="F13" s="133"/>
      <c r="G13" s="134"/>
    </row>
    <row r="14" spans="1:7" ht="34.5" customHeight="1">
      <c r="A14" s="129">
        <v>8</v>
      </c>
      <c r="B14" s="130"/>
      <c r="C14" s="131" t="s">
        <v>308</v>
      </c>
      <c r="D14" s="132" t="s">
        <v>220</v>
      </c>
      <c r="E14" s="135">
        <v>4</v>
      </c>
      <c r="F14" s="133"/>
      <c r="G14" s="134"/>
    </row>
    <row r="15" spans="1:7" ht="35.25" customHeight="1">
      <c r="A15" s="129">
        <v>9</v>
      </c>
      <c r="B15" s="130"/>
      <c r="C15" s="131" t="s">
        <v>309</v>
      </c>
      <c r="D15" s="132" t="s">
        <v>310</v>
      </c>
      <c r="E15" s="135">
        <v>2</v>
      </c>
      <c r="F15" s="133"/>
      <c r="G15" s="134"/>
    </row>
    <row r="16" spans="1:7" ht="32.25" customHeight="1">
      <c r="A16" s="129">
        <v>10</v>
      </c>
      <c r="B16" s="130"/>
      <c r="C16" s="131" t="s">
        <v>311</v>
      </c>
      <c r="D16" s="132" t="s">
        <v>44</v>
      </c>
      <c r="E16" s="133">
        <v>4</v>
      </c>
      <c r="F16" s="133"/>
      <c r="G16" s="134"/>
    </row>
    <row r="17" spans="1:7" ht="37.5" customHeight="1">
      <c r="A17" s="129">
        <v>11</v>
      </c>
      <c r="B17" s="130"/>
      <c r="C17" s="131" t="s">
        <v>312</v>
      </c>
      <c r="D17" s="132" t="s">
        <v>44</v>
      </c>
      <c r="E17" s="135">
        <v>2</v>
      </c>
      <c r="F17" s="133"/>
      <c r="G17" s="134"/>
    </row>
    <row r="18" spans="1:7" ht="48" customHeight="1">
      <c r="A18" s="129">
        <v>12</v>
      </c>
      <c r="B18" s="130"/>
      <c r="C18" s="131" t="s">
        <v>313</v>
      </c>
      <c r="D18" s="132" t="s">
        <v>44</v>
      </c>
      <c r="E18" s="135">
        <v>1</v>
      </c>
      <c r="F18" s="133"/>
      <c r="G18" s="134"/>
    </row>
    <row r="19" spans="1:7" ht="48.75" customHeight="1">
      <c r="A19" s="129">
        <v>13</v>
      </c>
      <c r="B19" s="130"/>
      <c r="C19" s="131" t="s">
        <v>314</v>
      </c>
      <c r="D19" s="132" t="s">
        <v>44</v>
      </c>
      <c r="E19" s="135">
        <v>1</v>
      </c>
      <c r="F19" s="133"/>
      <c r="G19" s="134"/>
    </row>
    <row r="20" spans="1:7" ht="50.25" customHeight="1">
      <c r="A20" s="129">
        <v>14</v>
      </c>
      <c r="B20" s="130"/>
      <c r="C20" s="131" t="s">
        <v>315</v>
      </c>
      <c r="D20" s="132" t="s">
        <v>44</v>
      </c>
      <c r="E20" s="135">
        <v>1</v>
      </c>
      <c r="F20" s="133"/>
      <c r="G20" s="134"/>
    </row>
    <row r="21" spans="1:7" ht="34.5" customHeight="1">
      <c r="A21" s="129">
        <v>15</v>
      </c>
      <c r="B21" s="130"/>
      <c r="C21" s="131" t="s">
        <v>316</v>
      </c>
      <c r="D21" s="132" t="s">
        <v>317</v>
      </c>
      <c r="E21" s="135">
        <v>0.36</v>
      </c>
      <c r="F21" s="133"/>
      <c r="G21" s="134"/>
    </row>
    <row r="22" spans="1:7" ht="32.25" customHeight="1">
      <c r="A22" s="129">
        <v>16</v>
      </c>
      <c r="B22" s="130"/>
      <c r="C22" s="131" t="s">
        <v>316</v>
      </c>
      <c r="D22" s="132" t="s">
        <v>317</v>
      </c>
      <c r="E22" s="135">
        <v>0.024</v>
      </c>
      <c r="F22" s="133"/>
      <c r="G22" s="134"/>
    </row>
    <row r="23" spans="1:7" ht="33" customHeight="1">
      <c r="A23" s="129">
        <v>17</v>
      </c>
      <c r="B23" s="130"/>
      <c r="C23" s="130" t="s">
        <v>318</v>
      </c>
      <c r="D23" s="135" t="s">
        <v>17</v>
      </c>
      <c r="E23" s="135">
        <v>16.2</v>
      </c>
      <c r="F23" s="133"/>
      <c r="G23" s="134"/>
    </row>
    <row r="24" spans="1:7" ht="43.5" customHeight="1">
      <c r="A24" s="129">
        <v>18</v>
      </c>
      <c r="B24" s="130"/>
      <c r="C24" s="130" t="s">
        <v>273</v>
      </c>
      <c r="D24" s="135" t="s">
        <v>17</v>
      </c>
      <c r="E24" s="135">
        <v>14</v>
      </c>
      <c r="F24" s="133"/>
      <c r="G24" s="134"/>
    </row>
    <row r="25" spans="1:7" ht="32.25" customHeight="1">
      <c r="A25" s="129">
        <v>19</v>
      </c>
      <c r="B25" s="130"/>
      <c r="C25" s="130" t="s">
        <v>272</v>
      </c>
      <c r="D25" s="135" t="s">
        <v>49</v>
      </c>
      <c r="E25" s="135">
        <v>14.4</v>
      </c>
      <c r="F25" s="133"/>
      <c r="G25" s="134"/>
    </row>
    <row r="26" spans="1:7" ht="40.5" customHeight="1">
      <c r="A26" s="129">
        <v>20</v>
      </c>
      <c r="B26" s="130"/>
      <c r="C26" s="130" t="s">
        <v>274</v>
      </c>
      <c r="D26" s="132" t="s">
        <v>26</v>
      </c>
      <c r="E26" s="135">
        <v>225</v>
      </c>
      <c r="F26" s="133"/>
      <c r="G26" s="134"/>
    </row>
    <row r="27" spans="1:7" ht="35.25" customHeight="1">
      <c r="A27" s="129">
        <v>21</v>
      </c>
      <c r="B27" s="130"/>
      <c r="C27" s="130" t="s">
        <v>319</v>
      </c>
      <c r="D27" s="135" t="s">
        <v>49</v>
      </c>
      <c r="E27" s="135">
        <v>1.6</v>
      </c>
      <c r="F27" s="133"/>
      <c r="G27" s="134"/>
    </row>
    <row r="28" spans="1:7" ht="36.75" customHeight="1">
      <c r="A28" s="129">
        <v>22</v>
      </c>
      <c r="B28" s="130"/>
      <c r="C28" s="130" t="s">
        <v>320</v>
      </c>
      <c r="D28" s="132" t="s">
        <v>26</v>
      </c>
      <c r="E28" s="135">
        <v>26</v>
      </c>
      <c r="F28" s="133"/>
      <c r="G28" s="134"/>
    </row>
    <row r="29" spans="1:7" ht="24" customHeight="1">
      <c r="A29" s="129">
        <v>23</v>
      </c>
      <c r="B29" s="130"/>
      <c r="C29" s="130" t="s">
        <v>321</v>
      </c>
      <c r="D29" s="132" t="s">
        <v>26</v>
      </c>
      <c r="E29" s="135">
        <v>30</v>
      </c>
      <c r="F29" s="133"/>
      <c r="G29" s="134"/>
    </row>
    <row r="30" spans="1:7" ht="34.5" customHeight="1">
      <c r="A30" s="129">
        <v>24</v>
      </c>
      <c r="B30" s="130"/>
      <c r="C30" s="130" t="s">
        <v>322</v>
      </c>
      <c r="D30" s="132" t="s">
        <v>26</v>
      </c>
      <c r="E30" s="135">
        <v>24</v>
      </c>
      <c r="F30" s="133"/>
      <c r="G30" s="134"/>
    </row>
    <row r="31" spans="1:7" ht="42.75" customHeight="1">
      <c r="A31" s="129">
        <v>25</v>
      </c>
      <c r="B31" s="130"/>
      <c r="C31" s="130" t="s">
        <v>323</v>
      </c>
      <c r="D31" s="132" t="s">
        <v>26</v>
      </c>
      <c r="E31" s="135">
        <v>12</v>
      </c>
      <c r="F31" s="133"/>
      <c r="G31" s="134"/>
    </row>
    <row r="32" spans="1:7" ht="33.75" customHeight="1">
      <c r="A32" s="129">
        <v>26</v>
      </c>
      <c r="B32" s="130"/>
      <c r="C32" s="130" t="s">
        <v>324</v>
      </c>
      <c r="D32" s="132" t="s">
        <v>26</v>
      </c>
      <c r="E32" s="135">
        <v>56</v>
      </c>
      <c r="F32" s="133"/>
      <c r="G32" s="134"/>
    </row>
    <row r="33" spans="1:7" ht="33" customHeight="1">
      <c r="A33" s="129">
        <v>27</v>
      </c>
      <c r="B33" s="130"/>
      <c r="C33" s="130" t="s">
        <v>325</v>
      </c>
      <c r="D33" s="132" t="s">
        <v>26</v>
      </c>
      <c r="E33" s="135">
        <v>88</v>
      </c>
      <c r="F33" s="133"/>
      <c r="G33" s="134"/>
    </row>
    <row r="34" spans="1:7" ht="36" customHeight="1">
      <c r="A34" s="129">
        <v>28</v>
      </c>
      <c r="B34" s="130"/>
      <c r="C34" s="130" t="s">
        <v>326</v>
      </c>
      <c r="D34" s="135" t="s">
        <v>49</v>
      </c>
      <c r="E34" s="135">
        <v>10.8</v>
      </c>
      <c r="F34" s="133"/>
      <c r="G34" s="134"/>
    </row>
    <row r="35" spans="1:7" ht="48.75" customHeight="1">
      <c r="A35" s="129">
        <v>29</v>
      </c>
      <c r="B35" s="130"/>
      <c r="C35" s="130" t="s">
        <v>399</v>
      </c>
      <c r="D35" s="135" t="s">
        <v>17</v>
      </c>
      <c r="E35" s="135">
        <v>14</v>
      </c>
      <c r="F35" s="133"/>
      <c r="G35" s="134"/>
    </row>
    <row r="36" spans="1:7" ht="50.25" customHeight="1">
      <c r="A36" s="129">
        <v>30</v>
      </c>
      <c r="B36" s="130"/>
      <c r="C36" s="130" t="s">
        <v>400</v>
      </c>
      <c r="D36" s="135" t="s">
        <v>17</v>
      </c>
      <c r="E36" s="133">
        <v>16.2</v>
      </c>
      <c r="F36" s="133"/>
      <c r="G36" s="134"/>
    </row>
    <row r="37" spans="1:7" ht="35.25" customHeight="1">
      <c r="A37" s="129">
        <v>31</v>
      </c>
      <c r="B37" s="130"/>
      <c r="C37" s="131" t="s">
        <v>327</v>
      </c>
      <c r="D37" s="132" t="s">
        <v>44</v>
      </c>
      <c r="E37" s="135">
        <v>4</v>
      </c>
      <c r="F37" s="133"/>
      <c r="G37" s="134"/>
    </row>
    <row r="38" spans="1:7" ht="41.25" customHeight="1">
      <c r="A38" s="129">
        <v>32</v>
      </c>
      <c r="B38" s="130"/>
      <c r="C38" s="130" t="s">
        <v>291</v>
      </c>
      <c r="D38" s="132" t="s">
        <v>44</v>
      </c>
      <c r="E38" s="135">
        <v>2</v>
      </c>
      <c r="F38" s="133"/>
      <c r="G38" s="134"/>
    </row>
    <row r="39" spans="1:7" ht="35.25" customHeight="1">
      <c r="A39" s="129">
        <v>33</v>
      </c>
      <c r="B39" s="130"/>
      <c r="C39" s="130" t="s">
        <v>401</v>
      </c>
      <c r="D39" s="132" t="s">
        <v>44</v>
      </c>
      <c r="E39" s="133">
        <v>8</v>
      </c>
      <c r="F39" s="133"/>
      <c r="G39" s="134"/>
    </row>
    <row r="40" spans="1:7" ht="27" customHeight="1">
      <c r="A40" s="129">
        <v>34</v>
      </c>
      <c r="B40" s="130"/>
      <c r="C40" s="131" t="s">
        <v>328</v>
      </c>
      <c r="D40" s="132" t="s">
        <v>44</v>
      </c>
      <c r="E40" s="135">
        <v>1</v>
      </c>
      <c r="F40" s="133"/>
      <c r="G40" s="134"/>
    </row>
    <row r="41" spans="1:7" ht="27">
      <c r="A41" s="129">
        <v>35</v>
      </c>
      <c r="B41" s="130"/>
      <c r="C41" s="131" t="s">
        <v>329</v>
      </c>
      <c r="D41" s="132" t="s">
        <v>44</v>
      </c>
      <c r="E41" s="135">
        <v>1</v>
      </c>
      <c r="F41" s="133"/>
      <c r="G41" s="134"/>
    </row>
    <row r="42" spans="1:7" ht="29.25" customHeight="1">
      <c r="A42" s="129">
        <v>36</v>
      </c>
      <c r="B42" s="130"/>
      <c r="C42" s="130" t="s">
        <v>289</v>
      </c>
      <c r="D42" s="132" t="s">
        <v>290</v>
      </c>
      <c r="E42" s="135">
        <v>2</v>
      </c>
      <c r="F42" s="133"/>
      <c r="G42" s="134"/>
    </row>
    <row r="43" spans="1:7" ht="21" customHeight="1">
      <c r="A43" s="136"/>
      <c r="B43" s="383" t="s">
        <v>330</v>
      </c>
      <c r="C43" s="383"/>
      <c r="D43" s="383"/>
      <c r="E43" s="383"/>
      <c r="F43" s="383"/>
      <c r="G43" s="137"/>
    </row>
    <row r="44" spans="1:7" ht="37.5" customHeight="1">
      <c r="A44" s="129">
        <v>37</v>
      </c>
      <c r="B44" s="131"/>
      <c r="C44" s="131" t="s">
        <v>419</v>
      </c>
      <c r="D44" s="132" t="s">
        <v>12</v>
      </c>
      <c r="E44" s="135">
        <v>0.225</v>
      </c>
      <c r="F44" s="133"/>
      <c r="G44" s="134"/>
    </row>
    <row r="45" spans="1:7" ht="46.5" customHeight="1">
      <c r="A45" s="129">
        <v>38</v>
      </c>
      <c r="B45" s="131"/>
      <c r="C45" s="131" t="s">
        <v>331</v>
      </c>
      <c r="D45" s="132" t="s">
        <v>303</v>
      </c>
      <c r="E45" s="135">
        <v>1</v>
      </c>
      <c r="F45" s="133"/>
      <c r="G45" s="134"/>
    </row>
    <row r="46" spans="1:7" ht="35.25" customHeight="1">
      <c r="A46" s="129">
        <v>39</v>
      </c>
      <c r="B46" s="131"/>
      <c r="C46" s="131" t="s">
        <v>304</v>
      </c>
      <c r="D46" s="132" t="s">
        <v>303</v>
      </c>
      <c r="E46" s="135">
        <v>4</v>
      </c>
      <c r="F46" s="133"/>
      <c r="G46" s="134"/>
    </row>
    <row r="47" spans="1:7" ht="21.75" customHeight="1">
      <c r="A47" s="129">
        <v>40</v>
      </c>
      <c r="B47" s="131"/>
      <c r="C47" s="131" t="s">
        <v>305</v>
      </c>
      <c r="D47" s="132" t="s">
        <v>257</v>
      </c>
      <c r="E47" s="135">
        <v>1</v>
      </c>
      <c r="F47" s="133"/>
      <c r="G47" s="134"/>
    </row>
    <row r="48" spans="1:7" ht="34.5" customHeight="1">
      <c r="A48" s="129">
        <v>41</v>
      </c>
      <c r="B48" s="131"/>
      <c r="C48" s="131" t="s">
        <v>307</v>
      </c>
      <c r="D48" s="132" t="s">
        <v>257</v>
      </c>
      <c r="E48" s="135">
        <v>5</v>
      </c>
      <c r="F48" s="133"/>
      <c r="G48" s="134"/>
    </row>
    <row r="49" spans="1:7" ht="32.25" customHeight="1">
      <c r="A49" s="129">
        <v>42</v>
      </c>
      <c r="B49" s="131"/>
      <c r="C49" s="131" t="s">
        <v>308</v>
      </c>
      <c r="D49" s="132" t="s">
        <v>220</v>
      </c>
      <c r="E49" s="135">
        <v>1</v>
      </c>
      <c r="F49" s="133"/>
      <c r="G49" s="134"/>
    </row>
    <row r="50" spans="1:7" ht="36.75" customHeight="1">
      <c r="A50" s="129">
        <v>43</v>
      </c>
      <c r="B50" s="130"/>
      <c r="C50" s="131" t="s">
        <v>332</v>
      </c>
      <c r="D50" s="132" t="s">
        <v>310</v>
      </c>
      <c r="E50" s="135">
        <v>1</v>
      </c>
      <c r="F50" s="133"/>
      <c r="G50" s="134"/>
    </row>
    <row r="51" spans="1:7" ht="31.5" customHeight="1">
      <c r="A51" s="129">
        <v>44</v>
      </c>
      <c r="B51" s="130"/>
      <c r="C51" s="131" t="s">
        <v>333</v>
      </c>
      <c r="D51" s="132" t="s">
        <v>44</v>
      </c>
      <c r="E51" s="135">
        <v>2</v>
      </c>
      <c r="F51" s="133"/>
      <c r="G51" s="134"/>
    </row>
    <row r="52" spans="1:7" ht="34.5" customHeight="1">
      <c r="A52" s="129">
        <v>45</v>
      </c>
      <c r="B52" s="130"/>
      <c r="C52" s="131" t="s">
        <v>312</v>
      </c>
      <c r="D52" s="132" t="s">
        <v>44</v>
      </c>
      <c r="E52" s="135">
        <v>1</v>
      </c>
      <c r="F52" s="133"/>
      <c r="G52" s="134"/>
    </row>
    <row r="53" spans="1:7" ht="51" customHeight="1">
      <c r="A53" s="129">
        <v>46</v>
      </c>
      <c r="B53" s="130"/>
      <c r="C53" s="131" t="s">
        <v>402</v>
      </c>
      <c r="D53" s="132" t="s">
        <v>44</v>
      </c>
      <c r="E53" s="135">
        <v>1</v>
      </c>
      <c r="F53" s="133"/>
      <c r="G53" s="134"/>
    </row>
    <row r="54" spans="1:7" ht="32.25" customHeight="1">
      <c r="A54" s="129">
        <v>47</v>
      </c>
      <c r="B54" s="130"/>
      <c r="C54" s="131" t="s">
        <v>316</v>
      </c>
      <c r="D54" s="132" t="s">
        <v>317</v>
      </c>
      <c r="E54" s="135">
        <v>0.2</v>
      </c>
      <c r="F54" s="133"/>
      <c r="G54" s="134"/>
    </row>
    <row r="55" spans="1:7" ht="37.5" customHeight="1">
      <c r="A55" s="129">
        <v>48</v>
      </c>
      <c r="B55" s="130"/>
      <c r="C55" s="131" t="s">
        <v>316</v>
      </c>
      <c r="D55" s="132" t="s">
        <v>317</v>
      </c>
      <c r="E55" s="135">
        <v>0.024</v>
      </c>
      <c r="F55" s="133"/>
      <c r="G55" s="134"/>
    </row>
    <row r="56" spans="1:7" ht="46.5" customHeight="1">
      <c r="A56" s="129">
        <v>49</v>
      </c>
      <c r="B56" s="130"/>
      <c r="C56" s="130" t="s">
        <v>273</v>
      </c>
      <c r="D56" s="135" t="s">
        <v>17</v>
      </c>
      <c r="E56" s="135">
        <v>10.5</v>
      </c>
      <c r="F56" s="133"/>
      <c r="G56" s="134"/>
    </row>
    <row r="57" spans="1:7" ht="49.5" customHeight="1">
      <c r="A57" s="129">
        <v>50</v>
      </c>
      <c r="B57" s="130"/>
      <c r="C57" s="131" t="s">
        <v>334</v>
      </c>
      <c r="D57" s="132" t="s">
        <v>44</v>
      </c>
      <c r="E57" s="135">
        <v>1</v>
      </c>
      <c r="F57" s="133"/>
      <c r="G57" s="134"/>
    </row>
    <row r="58" spans="1:7" ht="33.75" customHeight="1">
      <c r="A58" s="129">
        <v>51</v>
      </c>
      <c r="B58" s="130"/>
      <c r="C58" s="130" t="s">
        <v>272</v>
      </c>
      <c r="D58" s="135" t="s">
        <v>49</v>
      </c>
      <c r="E58" s="135">
        <v>4.8</v>
      </c>
      <c r="F58" s="133"/>
      <c r="G58" s="134"/>
    </row>
    <row r="59" spans="1:7" ht="35.25" customHeight="1">
      <c r="A59" s="129">
        <v>52</v>
      </c>
      <c r="B59" s="130"/>
      <c r="C59" s="130" t="s">
        <v>274</v>
      </c>
      <c r="D59" s="132" t="s">
        <v>26</v>
      </c>
      <c r="E59" s="135">
        <v>75</v>
      </c>
      <c r="F59" s="133"/>
      <c r="G59" s="134"/>
    </row>
    <row r="60" spans="1:7" ht="49.5" customHeight="1">
      <c r="A60" s="129">
        <v>53</v>
      </c>
      <c r="B60" s="130"/>
      <c r="C60" s="130" t="s">
        <v>335</v>
      </c>
      <c r="D60" s="132" t="s">
        <v>26</v>
      </c>
      <c r="E60" s="133">
        <v>12</v>
      </c>
      <c r="F60" s="133"/>
      <c r="G60" s="134"/>
    </row>
    <row r="61" spans="1:7" ht="51" customHeight="1">
      <c r="A61" s="129">
        <v>54</v>
      </c>
      <c r="B61" s="130"/>
      <c r="C61" s="130" t="s">
        <v>336</v>
      </c>
      <c r="D61" s="132" t="s">
        <v>26</v>
      </c>
      <c r="E61" s="133">
        <v>6</v>
      </c>
      <c r="F61" s="133"/>
      <c r="G61" s="134"/>
    </row>
    <row r="62" spans="1:7" ht="33" customHeight="1">
      <c r="A62" s="129">
        <v>55</v>
      </c>
      <c r="B62" s="130"/>
      <c r="C62" s="130" t="s">
        <v>325</v>
      </c>
      <c r="D62" s="132" t="s">
        <v>26</v>
      </c>
      <c r="E62" s="135">
        <v>30</v>
      </c>
      <c r="F62" s="133"/>
      <c r="G62" s="134"/>
    </row>
    <row r="63" spans="1:7" ht="64.5" customHeight="1">
      <c r="A63" s="129">
        <v>56</v>
      </c>
      <c r="B63" s="130"/>
      <c r="C63" s="130" t="s">
        <v>403</v>
      </c>
      <c r="D63" s="132" t="s">
        <v>257</v>
      </c>
      <c r="E63" s="135">
        <v>2</v>
      </c>
      <c r="F63" s="133"/>
      <c r="G63" s="134"/>
    </row>
    <row r="64" spans="1:7" ht="36" customHeight="1">
      <c r="A64" s="129">
        <v>57</v>
      </c>
      <c r="B64" s="130"/>
      <c r="C64" s="130" t="s">
        <v>280</v>
      </c>
      <c r="D64" s="135" t="s">
        <v>49</v>
      </c>
      <c r="E64" s="135">
        <v>3.6</v>
      </c>
      <c r="F64" s="133"/>
      <c r="G64" s="134"/>
    </row>
    <row r="65" spans="1:7" ht="50.25" customHeight="1">
      <c r="A65" s="129">
        <v>58</v>
      </c>
      <c r="B65" s="130"/>
      <c r="C65" s="130" t="s">
        <v>281</v>
      </c>
      <c r="D65" s="135" t="s">
        <v>17</v>
      </c>
      <c r="E65" s="135">
        <v>14</v>
      </c>
      <c r="F65" s="133"/>
      <c r="G65" s="134"/>
    </row>
    <row r="66" spans="1:7" ht="34.5" customHeight="1">
      <c r="A66" s="129">
        <v>59</v>
      </c>
      <c r="B66" s="130"/>
      <c r="C66" s="131" t="s">
        <v>327</v>
      </c>
      <c r="D66" s="132" t="s">
        <v>44</v>
      </c>
      <c r="E66" s="135">
        <v>1</v>
      </c>
      <c r="F66" s="133"/>
      <c r="G66" s="134"/>
    </row>
    <row r="67" spans="1:7" ht="36" customHeight="1">
      <c r="A67" s="129">
        <v>60</v>
      </c>
      <c r="B67" s="130"/>
      <c r="C67" s="130" t="s">
        <v>337</v>
      </c>
      <c r="D67" s="132" t="s">
        <v>44</v>
      </c>
      <c r="E67" s="135">
        <v>1</v>
      </c>
      <c r="F67" s="133"/>
      <c r="G67" s="134"/>
    </row>
    <row r="68" spans="1:7" ht="36.75" customHeight="1">
      <c r="A68" s="129">
        <v>61</v>
      </c>
      <c r="B68" s="130"/>
      <c r="C68" s="131" t="s">
        <v>338</v>
      </c>
      <c r="D68" s="132" t="s">
        <v>44</v>
      </c>
      <c r="E68" s="135">
        <v>4</v>
      </c>
      <c r="F68" s="133"/>
      <c r="G68" s="134"/>
    </row>
    <row r="69" spans="1:7" ht="28.5" customHeight="1">
      <c r="A69" s="129">
        <v>62</v>
      </c>
      <c r="B69" s="130"/>
      <c r="C69" s="130" t="s">
        <v>293</v>
      </c>
      <c r="D69" s="132" t="s">
        <v>44</v>
      </c>
      <c r="E69" s="135">
        <v>1</v>
      </c>
      <c r="F69" s="133"/>
      <c r="G69" s="134"/>
    </row>
    <row r="70" spans="1:7" ht="22.5" customHeight="1">
      <c r="A70" s="129">
        <v>63</v>
      </c>
      <c r="B70" s="130"/>
      <c r="C70" s="130" t="s">
        <v>289</v>
      </c>
      <c r="D70" s="132" t="s">
        <v>290</v>
      </c>
      <c r="E70" s="135">
        <v>2</v>
      </c>
      <c r="F70" s="133"/>
      <c r="G70" s="134"/>
    </row>
    <row r="71" spans="1:7" ht="13.5" customHeight="1">
      <c r="A71" s="136"/>
      <c r="B71" s="383" t="s">
        <v>339</v>
      </c>
      <c r="C71" s="383"/>
      <c r="D71" s="383"/>
      <c r="E71" s="383"/>
      <c r="F71" s="383"/>
      <c r="G71" s="137"/>
    </row>
    <row r="72" spans="1:7" ht="37.5" customHeight="1">
      <c r="A72" s="129">
        <v>64</v>
      </c>
      <c r="B72" s="131"/>
      <c r="C72" s="131" t="s">
        <v>420</v>
      </c>
      <c r="D72" s="132" t="s">
        <v>12</v>
      </c>
      <c r="E72" s="135">
        <v>0.225</v>
      </c>
      <c r="F72" s="133"/>
      <c r="G72" s="134"/>
    </row>
    <row r="73" spans="1:7" ht="38.25" customHeight="1">
      <c r="A73" s="129">
        <v>65</v>
      </c>
      <c r="B73" s="130"/>
      <c r="C73" s="131" t="s">
        <v>340</v>
      </c>
      <c r="D73" s="132" t="s">
        <v>303</v>
      </c>
      <c r="E73" s="135">
        <v>4</v>
      </c>
      <c r="F73" s="133"/>
      <c r="G73" s="134"/>
    </row>
    <row r="74" spans="1:7" ht="48.75" customHeight="1">
      <c r="A74" s="129">
        <v>66</v>
      </c>
      <c r="B74" s="131"/>
      <c r="C74" s="131" t="s">
        <v>331</v>
      </c>
      <c r="D74" s="132" t="s">
        <v>303</v>
      </c>
      <c r="E74" s="135">
        <v>1</v>
      </c>
      <c r="F74" s="133"/>
      <c r="G74" s="134"/>
    </row>
    <row r="75" spans="1:7" ht="25.5" customHeight="1">
      <c r="A75" s="129">
        <v>67</v>
      </c>
      <c r="B75" s="131"/>
      <c r="C75" s="131" t="s">
        <v>305</v>
      </c>
      <c r="D75" s="132" t="s">
        <v>257</v>
      </c>
      <c r="E75" s="135">
        <v>1</v>
      </c>
      <c r="F75" s="133"/>
      <c r="G75" s="134"/>
    </row>
    <row r="76" spans="1:7" ht="36" customHeight="1">
      <c r="A76" s="129">
        <v>68</v>
      </c>
      <c r="B76" s="131"/>
      <c r="C76" s="131" t="s">
        <v>307</v>
      </c>
      <c r="D76" s="132" t="s">
        <v>257</v>
      </c>
      <c r="E76" s="135">
        <v>5</v>
      </c>
      <c r="F76" s="133"/>
      <c r="G76" s="134"/>
    </row>
    <row r="77" spans="1:7" ht="34.5" customHeight="1">
      <c r="A77" s="129">
        <v>69</v>
      </c>
      <c r="B77" s="131"/>
      <c r="C77" s="131" t="s">
        <v>308</v>
      </c>
      <c r="D77" s="132" t="s">
        <v>220</v>
      </c>
      <c r="E77" s="135">
        <v>1</v>
      </c>
      <c r="F77" s="133"/>
      <c r="G77" s="134"/>
    </row>
    <row r="78" spans="1:7" ht="37.5" customHeight="1">
      <c r="A78" s="129">
        <v>70</v>
      </c>
      <c r="B78" s="130"/>
      <c r="C78" s="131" t="s">
        <v>332</v>
      </c>
      <c r="D78" s="132" t="s">
        <v>310</v>
      </c>
      <c r="E78" s="135">
        <v>1</v>
      </c>
      <c r="F78" s="133"/>
      <c r="G78" s="134"/>
    </row>
    <row r="79" spans="1:7" ht="33" customHeight="1">
      <c r="A79" s="129">
        <v>71</v>
      </c>
      <c r="B79" s="130"/>
      <c r="C79" s="130" t="s">
        <v>341</v>
      </c>
      <c r="D79" s="132" t="s">
        <v>44</v>
      </c>
      <c r="E79" s="135">
        <v>2</v>
      </c>
      <c r="F79" s="133"/>
      <c r="G79" s="134"/>
    </row>
    <row r="80" spans="1:7" ht="31.5" customHeight="1">
      <c r="A80" s="129">
        <v>72</v>
      </c>
      <c r="B80" s="130"/>
      <c r="C80" s="130" t="s">
        <v>342</v>
      </c>
      <c r="D80" s="132" t="s">
        <v>44</v>
      </c>
      <c r="E80" s="135">
        <v>1</v>
      </c>
      <c r="F80" s="133"/>
      <c r="G80" s="134"/>
    </row>
    <row r="81" spans="1:7" ht="50.25" customHeight="1">
      <c r="A81" s="129">
        <v>73</v>
      </c>
      <c r="B81" s="130"/>
      <c r="C81" s="131" t="s">
        <v>402</v>
      </c>
      <c r="D81" s="132" t="s">
        <v>44</v>
      </c>
      <c r="E81" s="135">
        <v>1</v>
      </c>
      <c r="F81" s="133"/>
      <c r="G81" s="134"/>
    </row>
    <row r="82" spans="1:7" ht="51.75" customHeight="1">
      <c r="A82" s="129">
        <v>74</v>
      </c>
      <c r="B82" s="130"/>
      <c r="C82" s="131" t="s">
        <v>404</v>
      </c>
      <c r="D82" s="132" t="s">
        <v>44</v>
      </c>
      <c r="E82" s="135">
        <v>1</v>
      </c>
      <c r="F82" s="133"/>
      <c r="G82" s="134"/>
    </row>
    <row r="83" spans="1:7" ht="33" customHeight="1">
      <c r="A83" s="129">
        <v>75</v>
      </c>
      <c r="B83" s="130"/>
      <c r="C83" s="131" t="s">
        <v>316</v>
      </c>
      <c r="D83" s="132" t="s">
        <v>317</v>
      </c>
      <c r="E83" s="135">
        <v>0.2</v>
      </c>
      <c r="F83" s="133"/>
      <c r="G83" s="134"/>
    </row>
    <row r="84" spans="1:7" ht="38.25" customHeight="1">
      <c r="A84" s="129">
        <v>76</v>
      </c>
      <c r="B84" s="130"/>
      <c r="C84" s="131" t="s">
        <v>316</v>
      </c>
      <c r="D84" s="132" t="s">
        <v>317</v>
      </c>
      <c r="E84" s="135">
        <v>0.012</v>
      </c>
      <c r="F84" s="133"/>
      <c r="G84" s="134"/>
    </row>
    <row r="85" spans="1:7" ht="47.25" customHeight="1">
      <c r="A85" s="129">
        <v>77</v>
      </c>
      <c r="B85" s="130"/>
      <c r="C85" s="130" t="s">
        <v>273</v>
      </c>
      <c r="D85" s="135" t="s">
        <v>17</v>
      </c>
      <c r="E85" s="135">
        <v>1.4</v>
      </c>
      <c r="F85" s="133"/>
      <c r="G85" s="134"/>
    </row>
    <row r="86" spans="1:7" ht="40.5" customHeight="1">
      <c r="A86" s="129">
        <v>78</v>
      </c>
      <c r="B86" s="130"/>
      <c r="C86" s="131" t="s">
        <v>334</v>
      </c>
      <c r="D86" s="132" t="s">
        <v>44</v>
      </c>
      <c r="E86" s="135">
        <v>1</v>
      </c>
      <c r="F86" s="133"/>
      <c r="G86" s="134"/>
    </row>
    <row r="87" spans="1:7" ht="34.5" customHeight="1">
      <c r="A87" s="129">
        <v>79</v>
      </c>
      <c r="B87" s="130"/>
      <c r="C87" s="130" t="s">
        <v>272</v>
      </c>
      <c r="D87" s="135" t="s">
        <v>49</v>
      </c>
      <c r="E87" s="135">
        <v>0.64</v>
      </c>
      <c r="F87" s="133"/>
      <c r="G87" s="134"/>
    </row>
    <row r="88" spans="1:7" ht="31.5" customHeight="1">
      <c r="A88" s="129">
        <v>80</v>
      </c>
      <c r="B88" s="130"/>
      <c r="C88" s="130" t="s">
        <v>274</v>
      </c>
      <c r="D88" s="132" t="s">
        <v>26</v>
      </c>
      <c r="E88" s="133">
        <v>10</v>
      </c>
      <c r="F88" s="133"/>
      <c r="G88" s="134"/>
    </row>
    <row r="89" spans="1:7" ht="66.75" customHeight="1">
      <c r="A89" s="129">
        <v>81</v>
      </c>
      <c r="B89" s="131"/>
      <c r="C89" s="130" t="s">
        <v>343</v>
      </c>
      <c r="D89" s="132" t="s">
        <v>257</v>
      </c>
      <c r="E89" s="135">
        <v>2</v>
      </c>
      <c r="F89" s="133"/>
      <c r="G89" s="134"/>
    </row>
    <row r="90" spans="1:7" ht="63.75" customHeight="1">
      <c r="A90" s="129">
        <v>82</v>
      </c>
      <c r="B90" s="131"/>
      <c r="C90" s="130" t="s">
        <v>344</v>
      </c>
      <c r="D90" s="132" t="s">
        <v>257</v>
      </c>
      <c r="E90" s="135">
        <v>1</v>
      </c>
      <c r="F90" s="133"/>
      <c r="G90" s="134"/>
    </row>
    <row r="91" spans="1:7" ht="33" customHeight="1">
      <c r="A91" s="129">
        <v>83</v>
      </c>
      <c r="B91" s="130"/>
      <c r="C91" s="130" t="s">
        <v>280</v>
      </c>
      <c r="D91" s="135" t="s">
        <v>49</v>
      </c>
      <c r="E91" s="135">
        <v>3.6</v>
      </c>
      <c r="F91" s="133"/>
      <c r="G91" s="134"/>
    </row>
    <row r="92" spans="1:7" ht="49.5" customHeight="1">
      <c r="A92" s="129">
        <v>84</v>
      </c>
      <c r="B92" s="130"/>
      <c r="C92" s="130" t="s">
        <v>345</v>
      </c>
      <c r="D92" s="135" t="s">
        <v>17</v>
      </c>
      <c r="E92" s="135">
        <v>14</v>
      </c>
      <c r="F92" s="133"/>
      <c r="G92" s="134"/>
    </row>
    <row r="93" spans="1:7" ht="37.5" customHeight="1">
      <c r="A93" s="129">
        <v>85</v>
      </c>
      <c r="B93" s="130"/>
      <c r="C93" s="131" t="s">
        <v>327</v>
      </c>
      <c r="D93" s="132" t="s">
        <v>44</v>
      </c>
      <c r="E93" s="135">
        <v>1</v>
      </c>
      <c r="F93" s="133"/>
      <c r="G93" s="134"/>
    </row>
    <row r="94" spans="1:7" ht="39.75" customHeight="1">
      <c r="A94" s="129">
        <v>86</v>
      </c>
      <c r="B94" s="130"/>
      <c r="C94" s="130" t="s">
        <v>337</v>
      </c>
      <c r="D94" s="132" t="s">
        <v>44</v>
      </c>
      <c r="E94" s="135">
        <v>1</v>
      </c>
      <c r="F94" s="133"/>
      <c r="G94" s="134"/>
    </row>
    <row r="95" spans="1:7" ht="48" customHeight="1">
      <c r="A95" s="129">
        <v>87</v>
      </c>
      <c r="B95" s="130"/>
      <c r="C95" s="131" t="s">
        <v>346</v>
      </c>
      <c r="D95" s="132" t="s">
        <v>44</v>
      </c>
      <c r="E95" s="135">
        <v>4</v>
      </c>
      <c r="F95" s="133"/>
      <c r="G95" s="134"/>
    </row>
    <row r="96" spans="1:7" ht="24" customHeight="1">
      <c r="A96" s="129">
        <v>88</v>
      </c>
      <c r="B96" s="130"/>
      <c r="C96" s="131" t="s">
        <v>328</v>
      </c>
      <c r="D96" s="132" t="s">
        <v>44</v>
      </c>
      <c r="E96" s="135">
        <v>1</v>
      </c>
      <c r="F96" s="133"/>
      <c r="G96" s="134"/>
    </row>
    <row r="97" spans="1:7" ht="30" customHeight="1">
      <c r="A97" s="136"/>
      <c r="B97" s="383" t="s">
        <v>347</v>
      </c>
      <c r="C97" s="383"/>
      <c r="D97" s="383"/>
      <c r="E97" s="383"/>
      <c r="F97" s="383"/>
      <c r="G97" s="137"/>
    </row>
    <row r="98" spans="1:7" ht="33.75" customHeight="1">
      <c r="A98" s="129">
        <v>89</v>
      </c>
      <c r="B98" s="131"/>
      <c r="C98" s="131" t="s">
        <v>420</v>
      </c>
      <c r="D98" s="132" t="s">
        <v>12</v>
      </c>
      <c r="E98" s="135">
        <v>0.225</v>
      </c>
      <c r="F98" s="133"/>
      <c r="G98" s="134"/>
    </row>
    <row r="99" spans="1:7" ht="37.5" customHeight="1">
      <c r="A99" s="129">
        <v>90</v>
      </c>
      <c r="B99" s="131"/>
      <c r="C99" s="131" t="s">
        <v>304</v>
      </c>
      <c r="D99" s="132" t="s">
        <v>303</v>
      </c>
      <c r="E99" s="135">
        <v>4</v>
      </c>
      <c r="F99" s="133"/>
      <c r="G99" s="134"/>
    </row>
    <row r="100" spans="1:7" ht="32.25" customHeight="1">
      <c r="A100" s="129">
        <v>91</v>
      </c>
      <c r="B100" s="131"/>
      <c r="C100" s="131" t="s">
        <v>348</v>
      </c>
      <c r="D100" s="132" t="s">
        <v>257</v>
      </c>
      <c r="E100" s="135">
        <v>1</v>
      </c>
      <c r="F100" s="133"/>
      <c r="G100" s="134"/>
    </row>
    <row r="101" spans="1:7" ht="34.5" customHeight="1">
      <c r="A101" s="129">
        <v>92</v>
      </c>
      <c r="B101" s="131"/>
      <c r="C101" s="131" t="s">
        <v>349</v>
      </c>
      <c r="D101" s="132" t="s">
        <v>257</v>
      </c>
      <c r="E101" s="135">
        <v>5</v>
      </c>
      <c r="F101" s="133"/>
      <c r="G101" s="134"/>
    </row>
    <row r="102" spans="1:7" ht="31.5" customHeight="1">
      <c r="A102" s="129">
        <v>93</v>
      </c>
      <c r="B102" s="131"/>
      <c r="C102" s="131" t="s">
        <v>308</v>
      </c>
      <c r="D102" s="132" t="s">
        <v>220</v>
      </c>
      <c r="E102" s="135">
        <v>1</v>
      </c>
      <c r="F102" s="133"/>
      <c r="G102" s="134"/>
    </row>
    <row r="103" spans="1:7" ht="39" customHeight="1">
      <c r="A103" s="129">
        <v>94</v>
      </c>
      <c r="B103" s="130"/>
      <c r="C103" s="131" t="s">
        <v>350</v>
      </c>
      <c r="D103" s="132" t="s">
        <v>310</v>
      </c>
      <c r="E103" s="135">
        <v>1</v>
      </c>
      <c r="F103" s="133"/>
      <c r="G103" s="134"/>
    </row>
    <row r="104" spans="1:7" ht="32.25" customHeight="1">
      <c r="A104" s="129">
        <v>95</v>
      </c>
      <c r="B104" s="130"/>
      <c r="C104" s="130" t="s">
        <v>341</v>
      </c>
      <c r="D104" s="132" t="s">
        <v>44</v>
      </c>
      <c r="E104" s="135">
        <v>4</v>
      </c>
      <c r="F104" s="133"/>
      <c r="G104" s="134"/>
    </row>
    <row r="105" spans="1:7" ht="36" customHeight="1">
      <c r="A105" s="129">
        <v>96</v>
      </c>
      <c r="B105" s="130"/>
      <c r="C105" s="130" t="s">
        <v>342</v>
      </c>
      <c r="D105" s="132" t="s">
        <v>44</v>
      </c>
      <c r="E105" s="135">
        <v>1</v>
      </c>
      <c r="F105" s="133"/>
      <c r="G105" s="134"/>
    </row>
    <row r="106" spans="1:7" ht="54" customHeight="1">
      <c r="A106" s="129">
        <v>97</v>
      </c>
      <c r="B106" s="130"/>
      <c r="C106" s="131" t="s">
        <v>405</v>
      </c>
      <c r="D106" s="132" t="s">
        <v>44</v>
      </c>
      <c r="E106" s="135">
        <v>1</v>
      </c>
      <c r="F106" s="133"/>
      <c r="G106" s="134"/>
    </row>
    <row r="107" spans="1:7" ht="31.5" customHeight="1">
      <c r="A107" s="129">
        <v>98</v>
      </c>
      <c r="B107" s="130"/>
      <c r="C107" s="131" t="s">
        <v>316</v>
      </c>
      <c r="D107" s="132" t="s">
        <v>317</v>
      </c>
      <c r="E107" s="133">
        <v>0.08</v>
      </c>
      <c r="F107" s="133"/>
      <c r="G107" s="134"/>
    </row>
    <row r="108" spans="1:7" ht="33.75" customHeight="1">
      <c r="A108" s="129">
        <v>99</v>
      </c>
      <c r="B108" s="130"/>
      <c r="C108" s="131" t="s">
        <v>316</v>
      </c>
      <c r="D108" s="132" t="s">
        <v>317</v>
      </c>
      <c r="E108" s="135">
        <v>0.028</v>
      </c>
      <c r="F108" s="133"/>
      <c r="G108" s="134"/>
    </row>
    <row r="109" spans="1:7" ht="26.25" customHeight="1">
      <c r="A109" s="136"/>
      <c r="B109" s="377" t="s">
        <v>351</v>
      </c>
      <c r="C109" s="377"/>
      <c r="D109" s="377"/>
      <c r="E109" s="377"/>
      <c r="F109" s="377"/>
      <c r="G109" s="268"/>
    </row>
    <row r="110" spans="1:7" ht="48.75" customHeight="1">
      <c r="A110" s="129">
        <v>100</v>
      </c>
      <c r="B110" s="130"/>
      <c r="C110" s="130" t="s">
        <v>273</v>
      </c>
      <c r="D110" s="135" t="s">
        <v>17</v>
      </c>
      <c r="E110" s="135">
        <v>52.5</v>
      </c>
      <c r="F110" s="133"/>
      <c r="G110" s="134"/>
    </row>
    <row r="111" spans="1:7" ht="21.75" customHeight="1">
      <c r="A111" s="129">
        <v>101</v>
      </c>
      <c r="B111" s="130"/>
      <c r="C111" s="130" t="s">
        <v>272</v>
      </c>
      <c r="D111" s="135" t="s">
        <v>49</v>
      </c>
      <c r="E111" s="135">
        <v>24</v>
      </c>
      <c r="F111" s="133"/>
      <c r="G111" s="134"/>
    </row>
    <row r="112" spans="1:7" ht="33.75" customHeight="1">
      <c r="A112" s="129">
        <v>102</v>
      </c>
      <c r="B112" s="130"/>
      <c r="C112" s="130" t="s">
        <v>274</v>
      </c>
      <c r="D112" s="132" t="s">
        <v>26</v>
      </c>
      <c r="E112" s="135">
        <v>150</v>
      </c>
      <c r="F112" s="133"/>
      <c r="G112" s="134"/>
    </row>
    <row r="113" spans="1:7" ht="50.25" customHeight="1">
      <c r="A113" s="129">
        <v>103</v>
      </c>
      <c r="B113" s="130"/>
      <c r="C113" s="130" t="s">
        <v>319</v>
      </c>
      <c r="D113" s="135" t="s">
        <v>49</v>
      </c>
      <c r="E113" s="135">
        <v>0.8</v>
      </c>
      <c r="F113" s="133"/>
      <c r="G113" s="134"/>
    </row>
    <row r="114" spans="1:7" ht="36" customHeight="1">
      <c r="A114" s="129">
        <v>104</v>
      </c>
      <c r="B114" s="130"/>
      <c r="C114" s="130" t="s">
        <v>320</v>
      </c>
      <c r="D114" s="132" t="s">
        <v>26</v>
      </c>
      <c r="E114" s="135">
        <v>10</v>
      </c>
      <c r="F114" s="133"/>
      <c r="G114" s="134"/>
    </row>
    <row r="115" spans="1:7" ht="29.25" customHeight="1">
      <c r="A115" s="129">
        <v>105</v>
      </c>
      <c r="B115" s="130"/>
      <c r="C115" s="130" t="s">
        <v>321</v>
      </c>
      <c r="D115" s="132" t="s">
        <v>26</v>
      </c>
      <c r="E115" s="135">
        <v>16</v>
      </c>
      <c r="F115" s="133"/>
      <c r="G115" s="134"/>
    </row>
    <row r="116" spans="1:7" ht="37.5" customHeight="1">
      <c r="A116" s="129">
        <v>106</v>
      </c>
      <c r="B116" s="130"/>
      <c r="C116" s="130" t="s">
        <v>324</v>
      </c>
      <c r="D116" s="132" t="s">
        <v>26</v>
      </c>
      <c r="E116" s="135">
        <v>26</v>
      </c>
      <c r="F116" s="133"/>
      <c r="G116" s="134"/>
    </row>
    <row r="117" spans="1:7" ht="32.25" customHeight="1">
      <c r="A117" s="129">
        <v>107</v>
      </c>
      <c r="B117" s="130"/>
      <c r="C117" s="130" t="s">
        <v>325</v>
      </c>
      <c r="D117" s="132" t="s">
        <v>26</v>
      </c>
      <c r="E117" s="135">
        <v>38</v>
      </c>
      <c r="F117" s="133"/>
      <c r="G117" s="134"/>
    </row>
    <row r="118" spans="1:7" ht="63" customHeight="1">
      <c r="A118" s="129">
        <v>108</v>
      </c>
      <c r="B118" s="131"/>
      <c r="C118" s="130" t="s">
        <v>406</v>
      </c>
      <c r="D118" s="132" t="s">
        <v>257</v>
      </c>
      <c r="E118" s="135">
        <v>2</v>
      </c>
      <c r="F118" s="133"/>
      <c r="G118" s="134"/>
    </row>
    <row r="119" spans="1:7" ht="33" customHeight="1">
      <c r="A119" s="129">
        <v>109</v>
      </c>
      <c r="B119" s="130"/>
      <c r="C119" s="130" t="s">
        <v>280</v>
      </c>
      <c r="D119" s="135" t="s">
        <v>49</v>
      </c>
      <c r="E119" s="135">
        <v>18</v>
      </c>
      <c r="F119" s="133"/>
      <c r="G119" s="134"/>
    </row>
    <row r="120" spans="1:7" ht="47.25" customHeight="1">
      <c r="A120" s="129">
        <v>110</v>
      </c>
      <c r="B120" s="130"/>
      <c r="C120" s="130" t="s">
        <v>281</v>
      </c>
      <c r="D120" s="135" t="s">
        <v>17</v>
      </c>
      <c r="E120" s="133">
        <v>52.5</v>
      </c>
      <c r="F120" s="133"/>
      <c r="G120" s="134"/>
    </row>
    <row r="121" spans="1:7" ht="24.75" customHeight="1">
      <c r="A121" s="129">
        <v>111</v>
      </c>
      <c r="B121" s="130"/>
      <c r="C121" s="130" t="s">
        <v>289</v>
      </c>
      <c r="D121" s="132" t="s">
        <v>290</v>
      </c>
      <c r="E121" s="135">
        <v>1</v>
      </c>
      <c r="F121" s="133"/>
      <c r="G121" s="134"/>
    </row>
    <row r="122" spans="1:7" ht="27" customHeight="1">
      <c r="A122" s="136"/>
      <c r="B122" s="377" t="s">
        <v>352</v>
      </c>
      <c r="C122" s="377"/>
      <c r="D122" s="377"/>
      <c r="E122" s="377"/>
      <c r="F122" s="377"/>
      <c r="G122" s="268"/>
    </row>
    <row r="123" spans="1:7" ht="13.5">
      <c r="A123" s="138">
        <v>114</v>
      </c>
      <c r="B123" s="139"/>
      <c r="C123" s="139" t="s">
        <v>353</v>
      </c>
      <c r="D123" s="140" t="s">
        <v>257</v>
      </c>
      <c r="E123" s="141">
        <v>1</v>
      </c>
      <c r="F123" s="142"/>
      <c r="G123" s="143"/>
    </row>
    <row r="124" spans="1:7" ht="25.5" customHeight="1">
      <c r="A124" s="269"/>
      <c r="B124" s="351" t="s">
        <v>221</v>
      </c>
      <c r="C124" s="351"/>
      <c r="D124" s="351"/>
      <c r="E124" s="351"/>
      <c r="F124" s="351"/>
      <c r="G124" s="270"/>
    </row>
    <row r="125" spans="1:7" ht="27" customHeight="1">
      <c r="A125" s="269"/>
      <c r="B125" s="351" t="s">
        <v>222</v>
      </c>
      <c r="C125" s="351"/>
      <c r="D125" s="351"/>
      <c r="E125" s="351"/>
      <c r="F125" s="351"/>
      <c r="G125" s="270"/>
    </row>
    <row r="126" spans="1:7" ht="27.75" customHeight="1">
      <c r="A126" s="271"/>
      <c r="B126" s="351" t="s">
        <v>223</v>
      </c>
      <c r="C126" s="351"/>
      <c r="D126" s="351"/>
      <c r="E126" s="351"/>
      <c r="F126" s="351"/>
      <c r="G126" s="272"/>
    </row>
    <row r="127" spans="1:7" ht="15">
      <c r="A127" s="144"/>
      <c r="B127" s="145"/>
      <c r="C127" s="146"/>
      <c r="D127" s="147"/>
      <c r="E127" s="148"/>
      <c r="F127" s="149"/>
      <c r="G127" s="148"/>
    </row>
  </sheetData>
  <sheetProtection selectLockedCells="1" selectUnlockedCells="1"/>
  <mergeCells count="17">
    <mergeCell ref="F2:F3"/>
    <mergeCell ref="B126:F126"/>
    <mergeCell ref="B124:F124"/>
    <mergeCell ref="B125:F125"/>
    <mergeCell ref="B43:F43"/>
    <mergeCell ref="B71:F71"/>
    <mergeCell ref="B97:F97"/>
    <mergeCell ref="G2:G3"/>
    <mergeCell ref="B6:F6"/>
    <mergeCell ref="B109:F109"/>
    <mergeCell ref="B122:F122"/>
    <mergeCell ref="A1:G1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31496062992125984" header="0.5118110236220472" footer="0.31496062992125984"/>
  <pageSetup firstPageNumber="15" useFirstPageNumber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SheetLayoutView="100" zoomScalePageLayoutView="0" workbookViewId="0" topLeftCell="A49">
      <selection activeCell="J61" sqref="J61"/>
    </sheetView>
  </sheetViews>
  <sheetFormatPr defaultColWidth="9.140625" defaultRowHeight="12.75"/>
  <cols>
    <col min="1" max="1" width="5.140625" style="1" customWidth="1"/>
    <col min="2" max="2" width="11.28125" style="1" customWidth="1"/>
    <col min="3" max="3" width="35.421875" style="1" customWidth="1"/>
    <col min="4" max="4" width="7.140625" style="1" customWidth="1"/>
    <col min="5" max="5" width="8.57421875" style="2" customWidth="1"/>
    <col min="6" max="6" width="8.8515625" style="1" customWidth="1"/>
    <col min="7" max="7" width="10.8515625" style="2" customWidth="1"/>
    <col min="8" max="16384" width="9.140625" style="1" customWidth="1"/>
  </cols>
  <sheetData>
    <row r="1" spans="1:7" ht="63.75" customHeight="1">
      <c r="A1" s="384" t="s">
        <v>396</v>
      </c>
      <c r="B1" s="385"/>
      <c r="C1" s="385"/>
      <c r="D1" s="385"/>
      <c r="E1" s="385"/>
      <c r="F1" s="385"/>
      <c r="G1" s="385"/>
    </row>
    <row r="2" spans="1:7" ht="43.5" customHeight="1">
      <c r="A2" s="386" t="s">
        <v>354</v>
      </c>
      <c r="B2" s="386"/>
      <c r="C2" s="386"/>
      <c r="D2" s="386"/>
      <c r="E2" s="386"/>
      <c r="F2" s="386"/>
      <c r="G2" s="386"/>
    </row>
    <row r="3" spans="1:7" ht="2.25" customHeight="1" thickBot="1">
      <c r="A3" s="387" t="s">
        <v>1</v>
      </c>
      <c r="B3" s="389" t="s">
        <v>2</v>
      </c>
      <c r="C3" s="391" t="s">
        <v>3</v>
      </c>
      <c r="D3" s="393"/>
      <c r="E3" s="393"/>
      <c r="F3" s="394"/>
      <c r="G3" s="394"/>
    </row>
    <row r="4" spans="1:7" ht="52.5" customHeight="1" thickBot="1" thickTop="1">
      <c r="A4" s="388"/>
      <c r="B4" s="390"/>
      <c r="C4" s="392"/>
      <c r="D4" s="308" t="s">
        <v>355</v>
      </c>
      <c r="E4" s="309" t="s">
        <v>5</v>
      </c>
      <c r="F4" s="308" t="s">
        <v>356</v>
      </c>
      <c r="G4" s="309" t="s">
        <v>357</v>
      </c>
    </row>
    <row r="5" spans="1:7" ht="15" thickBot="1" thickTop="1">
      <c r="A5" s="273">
        <v>1</v>
      </c>
      <c r="B5" s="274">
        <v>2</v>
      </c>
      <c r="C5" s="275">
        <v>2</v>
      </c>
      <c r="D5" s="306">
        <v>3</v>
      </c>
      <c r="E5" s="306">
        <v>4</v>
      </c>
      <c r="F5" s="306">
        <v>3</v>
      </c>
      <c r="G5" s="307">
        <v>4</v>
      </c>
    </row>
    <row r="6" spans="1:7" ht="34.5" customHeight="1" thickTop="1">
      <c r="A6" s="276"/>
      <c r="B6" s="231"/>
      <c r="C6" s="277" t="s">
        <v>8</v>
      </c>
      <c r="D6" s="231"/>
      <c r="E6" s="232"/>
      <c r="F6" s="231"/>
      <c r="G6" s="233"/>
    </row>
    <row r="7" spans="1:7" s="6" customFormat="1" ht="33" customHeight="1">
      <c r="A7" s="278" t="s">
        <v>9</v>
      </c>
      <c r="B7" s="184" t="s">
        <v>10</v>
      </c>
      <c r="C7" s="279" t="s">
        <v>11</v>
      </c>
      <c r="D7" s="132" t="s">
        <v>12</v>
      </c>
      <c r="E7" s="280">
        <v>0.243</v>
      </c>
      <c r="F7" s="132"/>
      <c r="G7" s="34"/>
    </row>
    <row r="8" spans="1:7" ht="37.5" customHeight="1">
      <c r="A8" s="281"/>
      <c r="B8" s="237"/>
      <c r="C8" s="282" t="s">
        <v>13</v>
      </c>
      <c r="D8" s="237"/>
      <c r="E8" s="238"/>
      <c r="F8" s="237"/>
      <c r="G8" s="239"/>
    </row>
    <row r="9" spans="1:7" s="6" customFormat="1" ht="45" customHeight="1">
      <c r="A9" s="278" t="s">
        <v>14</v>
      </c>
      <c r="B9" s="198" t="s">
        <v>34</v>
      </c>
      <c r="C9" s="279" t="s">
        <v>358</v>
      </c>
      <c r="D9" s="132" t="s">
        <v>17</v>
      </c>
      <c r="E9" s="200">
        <v>2628</v>
      </c>
      <c r="F9" s="132"/>
      <c r="G9" s="34"/>
    </row>
    <row r="10" spans="1:7" s="6" customFormat="1" ht="60.75" customHeight="1">
      <c r="A10" s="278" t="s">
        <v>18</v>
      </c>
      <c r="B10" s="191" t="s">
        <v>15</v>
      </c>
      <c r="C10" s="279" t="s">
        <v>359</v>
      </c>
      <c r="D10" s="132" t="s">
        <v>17</v>
      </c>
      <c r="E10" s="200">
        <v>86</v>
      </c>
      <c r="F10" s="132"/>
      <c r="G10" s="34"/>
    </row>
    <row r="11" spans="1:7" s="6" customFormat="1" ht="39" customHeight="1">
      <c r="A11" s="278" t="s">
        <v>20</v>
      </c>
      <c r="B11" s="191" t="s">
        <v>15</v>
      </c>
      <c r="C11" s="279" t="s">
        <v>23</v>
      </c>
      <c r="D11" s="132" t="s">
        <v>17</v>
      </c>
      <c r="E11" s="200">
        <f>E27</f>
        <v>72</v>
      </c>
      <c r="F11" s="132"/>
      <c r="G11" s="34"/>
    </row>
    <row r="12" spans="1:7" s="6" customFormat="1" ht="42.75" customHeight="1">
      <c r="A12" s="278" t="s">
        <v>22</v>
      </c>
      <c r="B12" s="191" t="s">
        <v>15</v>
      </c>
      <c r="C12" s="279" t="s">
        <v>360</v>
      </c>
      <c r="D12" s="132" t="s">
        <v>26</v>
      </c>
      <c r="E12" s="200">
        <f>E13</f>
        <v>32</v>
      </c>
      <c r="F12" s="132"/>
      <c r="G12" s="34"/>
    </row>
    <row r="13" spans="1:7" s="6" customFormat="1" ht="36.75" customHeight="1">
      <c r="A13" s="278" t="s">
        <v>24</v>
      </c>
      <c r="B13" s="191" t="s">
        <v>15</v>
      </c>
      <c r="C13" s="279" t="s">
        <v>28</v>
      </c>
      <c r="D13" s="132" t="s">
        <v>26</v>
      </c>
      <c r="E13" s="200">
        <f>16+16</f>
        <v>32</v>
      </c>
      <c r="F13" s="132"/>
      <c r="G13" s="34"/>
    </row>
    <row r="14" spans="1:7" s="6" customFormat="1" ht="33" customHeight="1">
      <c r="A14" s="278" t="s">
        <v>27</v>
      </c>
      <c r="B14" s="191" t="s">
        <v>15</v>
      </c>
      <c r="C14" s="279" t="s">
        <v>30</v>
      </c>
      <c r="D14" s="132" t="s">
        <v>26</v>
      </c>
      <c r="E14" s="200">
        <f>13+6</f>
        <v>19</v>
      </c>
      <c r="F14" s="132"/>
      <c r="G14" s="34"/>
    </row>
    <row r="15" spans="1:7" s="6" customFormat="1" ht="23.25" customHeight="1">
      <c r="A15" s="207"/>
      <c r="B15" s="208"/>
      <c r="C15" s="180" t="s">
        <v>50</v>
      </c>
      <c r="D15" s="209"/>
      <c r="E15" s="210"/>
      <c r="F15" s="211"/>
      <c r="G15" s="212"/>
    </row>
    <row r="16" spans="1:7" s="6" customFormat="1" ht="20.25" customHeight="1">
      <c r="A16" s="283"/>
      <c r="B16" s="284"/>
      <c r="C16" s="282" t="s">
        <v>51</v>
      </c>
      <c r="D16" s="218"/>
      <c r="E16" s="222"/>
      <c r="F16" s="218"/>
      <c r="G16" s="223"/>
    </row>
    <row r="17" spans="1:7" s="6" customFormat="1" ht="51.75" customHeight="1">
      <c r="A17" s="286" t="s">
        <v>29</v>
      </c>
      <c r="B17" s="198" t="s">
        <v>53</v>
      </c>
      <c r="C17" s="279" t="s">
        <v>361</v>
      </c>
      <c r="D17" s="132" t="s">
        <v>17</v>
      </c>
      <c r="E17" s="200">
        <v>82</v>
      </c>
      <c r="F17" s="132"/>
      <c r="G17" s="34"/>
    </row>
    <row r="18" spans="1:7" ht="1.5" customHeight="1">
      <c r="A18" s="287"/>
      <c r="B18" s="237"/>
      <c r="C18" s="285" t="s">
        <v>63</v>
      </c>
      <c r="D18" s="237"/>
      <c r="E18" s="238"/>
      <c r="F18" s="237"/>
      <c r="G18" s="239"/>
    </row>
    <row r="19" spans="1:7" s="6" customFormat="1" ht="40.5" customHeight="1">
      <c r="A19" s="278" t="s">
        <v>31</v>
      </c>
      <c r="B19" s="198" t="s">
        <v>53</v>
      </c>
      <c r="C19" s="279" t="s">
        <v>362</v>
      </c>
      <c r="D19" s="132" t="s">
        <v>17</v>
      </c>
      <c r="E19" s="200">
        <v>72</v>
      </c>
      <c r="F19" s="132"/>
      <c r="G19" s="34"/>
    </row>
    <row r="20" spans="1:7" ht="26.25" customHeight="1">
      <c r="A20" s="207"/>
      <c r="B20" s="227"/>
      <c r="C20" s="180" t="s">
        <v>70</v>
      </c>
      <c r="D20" s="209"/>
      <c r="E20" s="210"/>
      <c r="F20" s="211"/>
      <c r="G20" s="212"/>
    </row>
    <row r="21" spans="1:7" ht="24" customHeight="1">
      <c r="A21" s="288"/>
      <c r="B21" s="218"/>
      <c r="C21" s="282" t="s">
        <v>363</v>
      </c>
      <c r="D21" s="218"/>
      <c r="E21" s="222"/>
      <c r="F21" s="218"/>
      <c r="G21" s="223"/>
    </row>
    <row r="22" spans="1:7" ht="39" customHeight="1">
      <c r="A22" s="289" t="s">
        <v>33</v>
      </c>
      <c r="B22" s="198" t="s">
        <v>72</v>
      </c>
      <c r="C22" s="279" t="s">
        <v>364</v>
      </c>
      <c r="D22" s="132" t="s">
        <v>17</v>
      </c>
      <c r="E22" s="200">
        <v>82</v>
      </c>
      <c r="F22" s="132"/>
      <c r="G22" s="34"/>
    </row>
    <row r="23" spans="1:7" ht="54.75" customHeight="1">
      <c r="A23" s="289" t="s">
        <v>36</v>
      </c>
      <c r="B23" s="198" t="s">
        <v>75</v>
      </c>
      <c r="C23" s="279" t="s">
        <v>76</v>
      </c>
      <c r="D23" s="132" t="s">
        <v>17</v>
      </c>
      <c r="E23" s="200">
        <v>82</v>
      </c>
      <c r="F23" s="132"/>
      <c r="G23" s="34"/>
    </row>
    <row r="24" spans="1:7" ht="42.75" customHeight="1">
      <c r="A24" s="289" t="s">
        <v>38</v>
      </c>
      <c r="B24" s="198" t="s">
        <v>78</v>
      </c>
      <c r="C24" s="279" t="s">
        <v>365</v>
      </c>
      <c r="D24" s="132" t="s">
        <v>17</v>
      </c>
      <c r="E24" s="200">
        <v>82</v>
      </c>
      <c r="F24" s="132"/>
      <c r="G24" s="34"/>
    </row>
    <row r="25" spans="1:7" ht="51.75" customHeight="1">
      <c r="A25" s="289" t="s">
        <v>40</v>
      </c>
      <c r="B25" s="198" t="s">
        <v>78</v>
      </c>
      <c r="C25" s="279" t="s">
        <v>81</v>
      </c>
      <c r="D25" s="132" t="s">
        <v>17</v>
      </c>
      <c r="E25" s="200">
        <v>82</v>
      </c>
      <c r="F25" s="132"/>
      <c r="G25" s="34"/>
    </row>
    <row r="26" spans="1:7" ht="13.5">
      <c r="A26" s="290"/>
      <c r="B26" s="237"/>
      <c r="C26" s="282" t="s">
        <v>91</v>
      </c>
      <c r="D26" s="291"/>
      <c r="E26" s="238"/>
      <c r="F26" s="291"/>
      <c r="G26" s="239"/>
    </row>
    <row r="27" spans="1:7" s="6" customFormat="1" ht="41.25" customHeight="1">
      <c r="A27" s="278" t="s">
        <v>42</v>
      </c>
      <c r="B27" s="198" t="s">
        <v>72</v>
      </c>
      <c r="C27" s="279" t="s">
        <v>366</v>
      </c>
      <c r="D27" s="132" t="s">
        <v>17</v>
      </c>
      <c r="E27" s="200">
        <f>E39</f>
        <v>72</v>
      </c>
      <c r="F27" s="132"/>
      <c r="G27" s="34"/>
    </row>
    <row r="28" spans="1:7" ht="22.5" customHeight="1">
      <c r="A28" s="207"/>
      <c r="B28" s="227"/>
      <c r="C28" s="180" t="s">
        <v>101</v>
      </c>
      <c r="D28" s="209"/>
      <c r="E28" s="210"/>
      <c r="F28" s="211"/>
      <c r="G28" s="212"/>
    </row>
    <row r="29" spans="1:7" ht="21" customHeight="1">
      <c r="A29" s="276"/>
      <c r="B29" s="231"/>
      <c r="C29" s="300" t="s">
        <v>51</v>
      </c>
      <c r="D29" s="231"/>
      <c r="E29" s="232"/>
      <c r="F29" s="231"/>
      <c r="G29" s="233"/>
    </row>
    <row r="30" spans="1:7" ht="38.25" customHeight="1">
      <c r="A30" s="292">
        <v>15</v>
      </c>
      <c r="B30" s="198" t="s">
        <v>107</v>
      </c>
      <c r="C30" s="279" t="s">
        <v>108</v>
      </c>
      <c r="D30" s="132" t="s">
        <v>17</v>
      </c>
      <c r="E30" s="200">
        <v>82</v>
      </c>
      <c r="F30" s="132"/>
      <c r="G30" s="34"/>
    </row>
    <row r="31" spans="1:7" ht="38.25" customHeight="1">
      <c r="A31" s="292">
        <v>16</v>
      </c>
      <c r="B31" s="198" t="s">
        <v>78</v>
      </c>
      <c r="C31" s="279" t="s">
        <v>367</v>
      </c>
      <c r="D31" s="132" t="s">
        <v>17</v>
      </c>
      <c r="E31" s="200">
        <v>82</v>
      </c>
      <c r="F31" s="132"/>
      <c r="G31" s="34"/>
    </row>
    <row r="32" spans="1:7" ht="51" customHeight="1">
      <c r="A32" s="292">
        <v>17</v>
      </c>
      <c r="B32" s="198" t="s">
        <v>78</v>
      </c>
      <c r="C32" s="279" t="s">
        <v>368</v>
      </c>
      <c r="D32" s="132" t="s">
        <v>17</v>
      </c>
      <c r="E32" s="200">
        <v>82</v>
      </c>
      <c r="F32" s="132"/>
      <c r="G32" s="34"/>
    </row>
    <row r="33" spans="1:7" s="6" customFormat="1" ht="51" customHeight="1">
      <c r="A33" s="278" t="s">
        <v>56</v>
      </c>
      <c r="B33" s="198" t="s">
        <v>78</v>
      </c>
      <c r="C33" s="279" t="s">
        <v>369</v>
      </c>
      <c r="D33" s="132" t="s">
        <v>17</v>
      </c>
      <c r="E33" s="200">
        <v>2628</v>
      </c>
      <c r="F33" s="132"/>
      <c r="G33" s="34"/>
    </row>
    <row r="34" spans="1:7" s="6" customFormat="1" ht="48.75" customHeight="1">
      <c r="A34" s="278" t="s">
        <v>59</v>
      </c>
      <c r="B34" s="198" t="s">
        <v>78</v>
      </c>
      <c r="C34" s="279" t="s">
        <v>370</v>
      </c>
      <c r="D34" s="132" t="s">
        <v>17</v>
      </c>
      <c r="E34" s="200">
        <v>2628</v>
      </c>
      <c r="F34" s="132"/>
      <c r="G34" s="34"/>
    </row>
    <row r="35" spans="1:7" s="6" customFormat="1" ht="33" customHeight="1">
      <c r="A35" s="278" t="s">
        <v>61</v>
      </c>
      <c r="B35" s="198" t="s">
        <v>107</v>
      </c>
      <c r="C35" s="279" t="s">
        <v>371</v>
      </c>
      <c r="D35" s="132" t="s">
        <v>17</v>
      </c>
      <c r="E35" s="200">
        <v>2628</v>
      </c>
      <c r="F35" s="132"/>
      <c r="G35" s="34"/>
    </row>
    <row r="36" spans="1:7" s="6" customFormat="1" ht="57" customHeight="1">
      <c r="A36" s="278" t="s">
        <v>64</v>
      </c>
      <c r="B36" s="198" t="s">
        <v>78</v>
      </c>
      <c r="C36" s="279" t="s">
        <v>372</v>
      </c>
      <c r="D36" s="132" t="s">
        <v>17</v>
      </c>
      <c r="E36" s="200">
        <v>2628</v>
      </c>
      <c r="F36" s="132"/>
      <c r="G36" s="34"/>
    </row>
    <row r="37" spans="1:7" s="6" customFormat="1" ht="27.75" customHeight="1">
      <c r="A37" s="278" t="s">
        <v>65</v>
      </c>
      <c r="B37" s="198" t="s">
        <v>110</v>
      </c>
      <c r="C37" s="279" t="s">
        <v>373</v>
      </c>
      <c r="D37" s="132" t="s">
        <v>17</v>
      </c>
      <c r="E37" s="200">
        <v>2710</v>
      </c>
      <c r="F37" s="132"/>
      <c r="G37" s="34"/>
    </row>
    <row r="38" spans="1:7" ht="21.75" customHeight="1">
      <c r="A38" s="287"/>
      <c r="B38" s="236"/>
      <c r="C38" s="301" t="s">
        <v>63</v>
      </c>
      <c r="D38" s="237"/>
      <c r="E38" s="238"/>
      <c r="F38" s="237"/>
      <c r="G38" s="239"/>
    </row>
    <row r="39" spans="1:7" ht="54.75" customHeight="1">
      <c r="A39" s="293" t="s">
        <v>68</v>
      </c>
      <c r="B39" s="294"/>
      <c r="C39" s="295" t="s">
        <v>374</v>
      </c>
      <c r="D39" s="240" t="s">
        <v>17</v>
      </c>
      <c r="E39" s="200">
        <f>35+37</f>
        <v>72</v>
      </c>
      <c r="F39" s="240"/>
      <c r="G39" s="34"/>
    </row>
    <row r="40" spans="1:7" ht="26.25" customHeight="1">
      <c r="A40" s="207"/>
      <c r="B40" s="227"/>
      <c r="C40" s="180" t="s">
        <v>123</v>
      </c>
      <c r="D40" s="209"/>
      <c r="E40" s="210"/>
      <c r="F40" s="211"/>
      <c r="G40" s="212"/>
    </row>
    <row r="41" spans="1:7" ht="23.25" customHeight="1">
      <c r="A41" s="296"/>
      <c r="B41" s="231"/>
      <c r="C41" s="300" t="s">
        <v>124</v>
      </c>
      <c r="D41" s="231"/>
      <c r="E41" s="232"/>
      <c r="F41" s="231"/>
      <c r="G41" s="233"/>
    </row>
    <row r="42" spans="1:7" s="6" customFormat="1" ht="36" customHeight="1">
      <c r="A42" s="249"/>
      <c r="B42" s="250"/>
      <c r="C42" s="251" t="s">
        <v>125</v>
      </c>
      <c r="D42" s="250"/>
      <c r="E42" s="218"/>
      <c r="F42" s="218"/>
      <c r="G42" s="252"/>
    </row>
    <row r="43" spans="1:7" s="6" customFormat="1" ht="22.5" customHeight="1">
      <c r="A43" s="278" t="s">
        <v>71</v>
      </c>
      <c r="B43" s="198" t="s">
        <v>15</v>
      </c>
      <c r="C43" s="279" t="s">
        <v>127</v>
      </c>
      <c r="D43" s="132" t="s">
        <v>44</v>
      </c>
      <c r="E43" s="200">
        <v>22</v>
      </c>
      <c r="F43" s="132"/>
      <c r="G43" s="34"/>
    </row>
    <row r="44" spans="1:7" s="6" customFormat="1" ht="23.25" customHeight="1">
      <c r="A44" s="278" t="s">
        <v>74</v>
      </c>
      <c r="B44" s="198" t="s">
        <v>15</v>
      </c>
      <c r="C44" s="279" t="s">
        <v>375</v>
      </c>
      <c r="D44" s="132" t="s">
        <v>44</v>
      </c>
      <c r="E44" s="200">
        <v>22</v>
      </c>
      <c r="F44" s="132"/>
      <c r="G44" s="34"/>
    </row>
    <row r="45" spans="1:7" ht="13.5">
      <c r="A45" s="296"/>
      <c r="B45" s="231"/>
      <c r="C45" s="300" t="s">
        <v>130</v>
      </c>
      <c r="D45" s="231"/>
      <c r="E45" s="232"/>
      <c r="F45" s="231"/>
      <c r="G45" s="233"/>
    </row>
    <row r="46" spans="1:7" s="6" customFormat="1" ht="24" customHeight="1">
      <c r="A46" s="278" t="s">
        <v>77</v>
      </c>
      <c r="B46" s="198" t="s">
        <v>132</v>
      </c>
      <c r="C46" s="279" t="s">
        <v>133</v>
      </c>
      <c r="D46" s="132" t="s">
        <v>44</v>
      </c>
      <c r="E46" s="200">
        <v>20</v>
      </c>
      <c r="F46" s="132"/>
      <c r="G46" s="34"/>
    </row>
    <row r="47" spans="1:7" s="6" customFormat="1" ht="39" customHeight="1">
      <c r="A47" s="278" t="s">
        <v>80</v>
      </c>
      <c r="B47" s="198" t="s">
        <v>132</v>
      </c>
      <c r="C47" s="279" t="s">
        <v>376</v>
      </c>
      <c r="D47" s="132" t="s">
        <v>44</v>
      </c>
      <c r="E47" s="200">
        <v>20</v>
      </c>
      <c r="F47" s="132"/>
      <c r="G47" s="34"/>
    </row>
    <row r="48" spans="1:7" ht="13.5">
      <c r="A48" s="296"/>
      <c r="B48" s="231"/>
      <c r="C48" s="300" t="s">
        <v>140</v>
      </c>
      <c r="D48" s="231"/>
      <c r="E48" s="232"/>
      <c r="F48" s="231"/>
      <c r="G48" s="233"/>
    </row>
    <row r="49" spans="1:7" s="6" customFormat="1" ht="60.75" customHeight="1">
      <c r="A49" s="278" t="s">
        <v>82</v>
      </c>
      <c r="B49" s="198" t="s">
        <v>142</v>
      </c>
      <c r="C49" s="279" t="s">
        <v>377</v>
      </c>
      <c r="D49" s="132" t="s">
        <v>17</v>
      </c>
      <c r="E49" s="200">
        <f>13.2+28.44+48+11.52+1.92+3.15+56.5</f>
        <v>162.73000000000002</v>
      </c>
      <c r="F49" s="132"/>
      <c r="G49" s="34"/>
    </row>
    <row r="50" spans="1:7" s="6" customFormat="1" ht="84.75" customHeight="1" thickBot="1">
      <c r="A50" s="278" t="s">
        <v>83</v>
      </c>
      <c r="B50" s="198" t="s">
        <v>142</v>
      </c>
      <c r="C50" s="279" t="s">
        <v>378</v>
      </c>
      <c r="D50" s="132" t="s">
        <v>17</v>
      </c>
      <c r="E50" s="200">
        <f>69.16+10.43+15.33+65.8</f>
        <v>160.72</v>
      </c>
      <c r="F50" s="132"/>
      <c r="G50" s="34"/>
    </row>
    <row r="51" spans="1:7" ht="26.25" customHeight="1" thickBot="1" thickTop="1">
      <c r="A51" s="207"/>
      <c r="B51" s="227"/>
      <c r="C51" s="180" t="s">
        <v>149</v>
      </c>
      <c r="D51" s="209"/>
      <c r="E51" s="210"/>
      <c r="F51" s="211"/>
      <c r="G51" s="212"/>
    </row>
    <row r="52" spans="1:7" ht="21.75" customHeight="1" thickTop="1">
      <c r="A52" s="276"/>
      <c r="B52" s="231"/>
      <c r="C52" s="277" t="s">
        <v>150</v>
      </c>
      <c r="D52" s="231"/>
      <c r="E52" s="232"/>
      <c r="F52" s="231"/>
      <c r="G52" s="233"/>
    </row>
    <row r="53" spans="1:7" s="6" customFormat="1" ht="56.25" customHeight="1">
      <c r="A53" s="278" t="s">
        <v>85</v>
      </c>
      <c r="B53" s="198" t="s">
        <v>152</v>
      </c>
      <c r="C53" s="279" t="s">
        <v>153</v>
      </c>
      <c r="D53" s="132" t="s">
        <v>26</v>
      </c>
      <c r="E53" s="200">
        <f>8+2+5+2+2+5+2+8</f>
        <v>34</v>
      </c>
      <c r="F53" s="132"/>
      <c r="G53" s="34"/>
    </row>
    <row r="54" spans="1:7" ht="24.75" customHeight="1">
      <c r="A54" s="150"/>
      <c r="B54" s="237"/>
      <c r="C54" s="282" t="s">
        <v>154</v>
      </c>
      <c r="D54" s="254"/>
      <c r="E54" s="238"/>
      <c r="F54" s="254"/>
      <c r="G54" s="239"/>
    </row>
    <row r="55" spans="1:7" s="6" customFormat="1" ht="43.5" customHeight="1">
      <c r="A55" s="278" t="s">
        <v>87</v>
      </c>
      <c r="B55" s="198" t="s">
        <v>156</v>
      </c>
      <c r="C55" s="279" t="s">
        <v>157</v>
      </c>
      <c r="D55" s="132" t="s">
        <v>26</v>
      </c>
      <c r="E55" s="200">
        <f>9+1+3</f>
        <v>13</v>
      </c>
      <c r="F55" s="132"/>
      <c r="G55" s="34"/>
    </row>
    <row r="56" spans="1:7" ht="22.5" customHeight="1">
      <c r="A56" s="281"/>
      <c r="B56" s="236"/>
      <c r="C56" s="302" t="s">
        <v>160</v>
      </c>
      <c r="D56" s="254"/>
      <c r="E56" s="238"/>
      <c r="F56" s="254"/>
      <c r="G56" s="239"/>
    </row>
    <row r="57" spans="1:7" s="6" customFormat="1" ht="59.25" customHeight="1" thickBot="1">
      <c r="A57" s="278" t="s">
        <v>89</v>
      </c>
      <c r="B57" s="198" t="s">
        <v>162</v>
      </c>
      <c r="C57" s="279" t="s">
        <v>163</v>
      </c>
      <c r="D57" s="132" t="s">
        <v>26</v>
      </c>
      <c r="E57" s="200">
        <f>8+2+4+2+2+5+2+8</f>
        <v>33</v>
      </c>
      <c r="F57" s="132"/>
      <c r="G57" s="34"/>
    </row>
    <row r="58" spans="1:7" s="6" customFormat="1" ht="24" customHeight="1" thickBot="1" thickTop="1">
      <c r="A58" s="256"/>
      <c r="B58" s="257"/>
      <c r="C58" s="180" t="s">
        <v>164</v>
      </c>
      <c r="D58" s="179"/>
      <c r="E58" s="181"/>
      <c r="F58" s="181"/>
      <c r="G58" s="182"/>
    </row>
    <row r="59" spans="1:7" s="6" customFormat="1" ht="44.25" customHeight="1" thickTop="1">
      <c r="A59" s="400">
        <v>33</v>
      </c>
      <c r="B59" s="198" t="s">
        <v>171</v>
      </c>
      <c r="C59" s="350" t="s">
        <v>417</v>
      </c>
      <c r="D59" s="132" t="s">
        <v>26</v>
      </c>
      <c r="E59" s="200">
        <v>12</v>
      </c>
      <c r="F59" s="398"/>
      <c r="G59" s="399"/>
    </row>
    <row r="60" spans="1:7" s="6" customFormat="1" ht="39.75" customHeight="1">
      <c r="A60" s="278" t="s">
        <v>93</v>
      </c>
      <c r="B60" s="198" t="s">
        <v>379</v>
      </c>
      <c r="C60" s="279" t="s">
        <v>380</v>
      </c>
      <c r="D60" s="132" t="s">
        <v>220</v>
      </c>
      <c r="E60" s="200">
        <v>4</v>
      </c>
      <c r="F60" s="132"/>
      <c r="G60" s="34"/>
    </row>
    <row r="61" spans="1:7" s="6" customFormat="1" ht="33.75" customHeight="1">
      <c r="A61" s="278" t="s">
        <v>95</v>
      </c>
      <c r="B61" s="198" t="s">
        <v>379</v>
      </c>
      <c r="C61" s="279" t="s">
        <v>381</v>
      </c>
      <c r="D61" s="132" t="s">
        <v>49</v>
      </c>
      <c r="E61" s="200">
        <f>E64*0.7*2</f>
        <v>39.199999999999996</v>
      </c>
      <c r="F61" s="132"/>
      <c r="G61" s="34"/>
    </row>
    <row r="62" spans="1:7" s="6" customFormat="1" ht="33" customHeight="1">
      <c r="A62" s="278" t="s">
        <v>98</v>
      </c>
      <c r="B62" s="198" t="s">
        <v>379</v>
      </c>
      <c r="C62" s="279" t="s">
        <v>382</v>
      </c>
      <c r="D62" s="132" t="s">
        <v>17</v>
      </c>
      <c r="E62" s="200">
        <f>ROUND(28*2*2,0)</f>
        <v>112</v>
      </c>
      <c r="F62" s="132"/>
      <c r="G62" s="34"/>
    </row>
    <row r="63" spans="1:7" s="6" customFormat="1" ht="25.5" customHeight="1">
      <c r="A63" s="278" t="s">
        <v>100</v>
      </c>
      <c r="B63" s="198" t="s">
        <v>379</v>
      </c>
      <c r="C63" s="279" t="s">
        <v>383</v>
      </c>
      <c r="D63" s="132" t="s">
        <v>49</v>
      </c>
      <c r="E63" s="200">
        <v>39</v>
      </c>
      <c r="F63" s="132"/>
      <c r="G63" s="34"/>
    </row>
    <row r="64" spans="1:7" s="6" customFormat="1" ht="62.25" customHeight="1">
      <c r="A64" s="278" t="s">
        <v>102</v>
      </c>
      <c r="B64" s="198" t="s">
        <v>379</v>
      </c>
      <c r="C64" s="279" t="s">
        <v>384</v>
      </c>
      <c r="D64" s="132" t="s">
        <v>26</v>
      </c>
      <c r="E64" s="200">
        <f>10+9+6+3</f>
        <v>28</v>
      </c>
      <c r="F64" s="132"/>
      <c r="G64" s="34"/>
    </row>
    <row r="65" spans="1:7" s="6" customFormat="1" ht="37.5" customHeight="1">
      <c r="A65" s="278" t="s">
        <v>104</v>
      </c>
      <c r="B65" s="198" t="s">
        <v>379</v>
      </c>
      <c r="C65" s="279" t="s">
        <v>385</v>
      </c>
      <c r="D65" s="132" t="s">
        <v>220</v>
      </c>
      <c r="E65" s="200">
        <v>4</v>
      </c>
      <c r="F65" s="132"/>
      <c r="G65" s="34"/>
    </row>
    <row r="66" spans="1:7" s="11" customFormat="1" ht="30" customHeight="1">
      <c r="A66" s="293" t="s">
        <v>106</v>
      </c>
      <c r="B66" s="297"/>
      <c r="C66" s="298" t="s">
        <v>386</v>
      </c>
      <c r="D66" s="140" t="s">
        <v>220</v>
      </c>
      <c r="E66" s="225">
        <v>1</v>
      </c>
      <c r="F66" s="140"/>
      <c r="G66" s="299"/>
    </row>
    <row r="67" spans="1:7" s="11" customFormat="1" ht="38.25" customHeight="1">
      <c r="A67" s="264"/>
      <c r="B67" s="351" t="s">
        <v>221</v>
      </c>
      <c r="C67" s="351"/>
      <c r="D67" s="351"/>
      <c r="E67" s="351"/>
      <c r="F67" s="351"/>
      <c r="G67" s="303"/>
    </row>
    <row r="68" spans="1:7" s="11" customFormat="1" ht="36.75" customHeight="1">
      <c r="A68" s="264"/>
      <c r="B68" s="351" t="s">
        <v>222</v>
      </c>
      <c r="C68" s="351"/>
      <c r="D68" s="351"/>
      <c r="E68" s="351"/>
      <c r="F68" s="351"/>
      <c r="G68" s="303"/>
    </row>
    <row r="69" spans="1:7" ht="46.5" customHeight="1">
      <c r="A69" s="304"/>
      <c r="B69" s="351" t="s">
        <v>223</v>
      </c>
      <c r="C69" s="351"/>
      <c r="D69" s="351"/>
      <c r="E69" s="351"/>
      <c r="F69" s="351"/>
      <c r="G69" s="305"/>
    </row>
  </sheetData>
  <sheetProtection selectLockedCells="1" selectUnlockedCells="1"/>
  <mergeCells count="10">
    <mergeCell ref="B67:F67"/>
    <mergeCell ref="B68:F68"/>
    <mergeCell ref="B69:F69"/>
    <mergeCell ref="A1:G1"/>
    <mergeCell ref="A2:G2"/>
    <mergeCell ref="A3:A4"/>
    <mergeCell ref="B3:B4"/>
    <mergeCell ref="C3:C4"/>
    <mergeCell ref="D3:E3"/>
    <mergeCell ref="F3:G3"/>
  </mergeCells>
  <printOptions gridLines="1"/>
  <pageMargins left="0.7479166666666667" right="0.7479166666666667" top="0.49" bottom="0.52" header="0.5118055555555555" footer="0.5118055555555555"/>
  <pageSetup firstPageNumber="1" useFirstPageNumber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S134"/>
  <sheetViews>
    <sheetView view="pageBreakPreview" zoomScaleSheetLayoutView="100" zoomScalePageLayoutView="0" workbookViewId="0" topLeftCell="A4">
      <selection activeCell="H6" sqref="H6"/>
    </sheetView>
  </sheetViews>
  <sheetFormatPr defaultColWidth="9.140625" defaultRowHeight="12.75"/>
  <cols>
    <col min="1" max="1" width="7.7109375" style="151" customWidth="1"/>
    <col min="2" max="2" width="7.00390625" style="151" customWidth="1"/>
    <col min="3" max="3" width="52.8515625" style="151" customWidth="1"/>
    <col min="4" max="4" width="24.00390625" style="151" customWidth="1"/>
    <col min="5" max="5" width="5.8515625" style="151" customWidth="1"/>
    <col min="6" max="16384" width="9.140625" style="151" customWidth="1"/>
  </cols>
  <sheetData>
    <row r="1" spans="1:5" ht="25.5" customHeight="1">
      <c r="A1" s="395" t="s">
        <v>410</v>
      </c>
      <c r="B1" s="395"/>
      <c r="C1" s="395"/>
      <c r="D1" s="395"/>
      <c r="E1" s="395"/>
    </row>
    <row r="2" spans="1:5" ht="22.5" customHeight="1">
      <c r="A2" s="395"/>
      <c r="B2" s="395"/>
      <c r="C2" s="395"/>
      <c r="D2" s="395"/>
      <c r="E2" s="395"/>
    </row>
    <row r="3" spans="1:5" s="152" customFormat="1" ht="25.5" customHeight="1">
      <c r="A3" s="312"/>
      <c r="B3" s="396" t="s">
        <v>387</v>
      </c>
      <c r="C3" s="397" t="s">
        <v>388</v>
      </c>
      <c r="D3" s="313" t="s">
        <v>7</v>
      </c>
      <c r="E3" s="314"/>
    </row>
    <row r="4" spans="1:5" s="152" customFormat="1" ht="25.5" customHeight="1">
      <c r="A4" s="312"/>
      <c r="B4" s="396"/>
      <c r="C4" s="397"/>
      <c r="D4" s="315" t="s">
        <v>389</v>
      </c>
      <c r="E4" s="316"/>
    </row>
    <row r="5" spans="1:5" s="153" customFormat="1" ht="14.25" customHeight="1">
      <c r="A5" s="317"/>
      <c r="B5" s="318">
        <v>1</v>
      </c>
      <c r="C5" s="319">
        <v>2</v>
      </c>
      <c r="D5" s="320">
        <v>3</v>
      </c>
      <c r="E5" s="321"/>
    </row>
    <row r="6" spans="1:5" s="154" customFormat="1" ht="60" customHeight="1">
      <c r="A6" s="322"/>
      <c r="B6" s="323">
        <v>1</v>
      </c>
      <c r="C6" s="324" t="s">
        <v>421</v>
      </c>
      <c r="D6" s="325"/>
      <c r="E6" s="326"/>
    </row>
    <row r="7" spans="1:5" s="154" customFormat="1" ht="63.75" customHeight="1">
      <c r="A7" s="322"/>
      <c r="B7" s="327">
        <v>2</v>
      </c>
      <c r="C7" s="328" t="s">
        <v>411</v>
      </c>
      <c r="D7" s="329"/>
      <c r="E7" s="326"/>
    </row>
    <row r="8" spans="1:5" s="154" customFormat="1" ht="42" customHeight="1">
      <c r="A8" s="322"/>
      <c r="B8" s="330">
        <v>3</v>
      </c>
      <c r="C8" s="331" t="s">
        <v>390</v>
      </c>
      <c r="D8" s="332"/>
      <c r="E8" s="326"/>
    </row>
    <row r="9" spans="1:5" s="154" customFormat="1" ht="42" customHeight="1">
      <c r="A9" s="322"/>
      <c r="B9" s="333">
        <v>4</v>
      </c>
      <c r="C9" s="334" t="s">
        <v>391</v>
      </c>
      <c r="D9" s="335"/>
      <c r="E9" s="326"/>
    </row>
    <row r="10" spans="1:5" s="154" customFormat="1" ht="42" customHeight="1">
      <c r="A10" s="322"/>
      <c r="B10" s="333">
        <v>5</v>
      </c>
      <c r="C10" s="334" t="s">
        <v>392</v>
      </c>
      <c r="D10" s="335"/>
      <c r="E10" s="326"/>
    </row>
    <row r="11" spans="1:5" s="154" customFormat="1" ht="42" customHeight="1">
      <c r="A11" s="322"/>
      <c r="B11" s="333">
        <v>6</v>
      </c>
      <c r="C11" s="334" t="s">
        <v>393</v>
      </c>
      <c r="D11" s="335"/>
      <c r="E11" s="326"/>
    </row>
    <row r="12" spans="1:5" s="154" customFormat="1" ht="42.75" customHeight="1">
      <c r="A12" s="322"/>
      <c r="B12" s="336">
        <v>7</v>
      </c>
      <c r="C12" s="337" t="s">
        <v>394</v>
      </c>
      <c r="D12" s="338"/>
      <c r="E12" s="326"/>
    </row>
    <row r="13" spans="1:5" ht="30.75" customHeight="1">
      <c r="A13" s="339"/>
      <c r="B13" s="340"/>
      <c r="C13" s="310" t="s">
        <v>408</v>
      </c>
      <c r="D13" s="341"/>
      <c r="E13" s="342"/>
    </row>
    <row r="14" spans="1:5" ht="45.75" customHeight="1">
      <c r="A14" s="339"/>
      <c r="B14" s="343"/>
      <c r="C14" s="311" t="s">
        <v>409</v>
      </c>
      <c r="D14" s="344"/>
      <c r="E14" s="342"/>
    </row>
    <row r="15" spans="1:19" s="158" customFormat="1" ht="55.5" customHeight="1">
      <c r="A15" s="345"/>
      <c r="B15" s="346"/>
      <c r="C15" s="347" t="s">
        <v>407</v>
      </c>
      <c r="D15" s="348"/>
      <c r="E15" s="349"/>
      <c r="F15" s="156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</row>
    <row r="16" spans="1:15" ht="12.75">
      <c r="A16" s="155"/>
      <c r="B16" s="159"/>
      <c r="C16" s="160"/>
      <c r="D16" s="161"/>
      <c r="E16" s="161"/>
      <c r="F16" s="162"/>
      <c r="G16" s="163"/>
      <c r="H16" s="164"/>
      <c r="I16" s="164"/>
      <c r="J16" s="164"/>
      <c r="K16" s="164"/>
      <c r="L16" s="164"/>
      <c r="M16" s="164"/>
      <c r="N16" s="164"/>
      <c r="O16" s="164"/>
    </row>
    <row r="17" spans="1:15" ht="12.75">
      <c r="A17" s="155"/>
      <c r="B17" s="159"/>
      <c r="C17" s="160"/>
      <c r="D17" s="161"/>
      <c r="E17" s="161"/>
      <c r="F17" s="162"/>
      <c r="G17" s="163"/>
      <c r="H17" s="164"/>
      <c r="I17" s="164"/>
      <c r="J17" s="164"/>
      <c r="K17" s="164"/>
      <c r="L17" s="164"/>
      <c r="M17" s="164"/>
      <c r="N17" s="164"/>
      <c r="O17" s="164"/>
    </row>
    <row r="18" spans="1:15" ht="12.75">
      <c r="A18" s="155"/>
      <c r="B18" s="165"/>
      <c r="C18" s="166"/>
      <c r="D18" s="166"/>
      <c r="E18" s="167"/>
      <c r="F18" s="162"/>
      <c r="G18" s="163"/>
      <c r="H18" s="164"/>
      <c r="I18" s="164"/>
      <c r="J18" s="164"/>
      <c r="K18" s="164"/>
      <c r="L18" s="164"/>
      <c r="M18" s="164"/>
      <c r="N18" s="164"/>
      <c r="O18" s="164"/>
    </row>
    <row r="19" spans="1:5" ht="12.75">
      <c r="A19" s="155"/>
      <c r="B19" s="155"/>
      <c r="C19" s="168"/>
      <c r="D19" s="155"/>
      <c r="E19" s="155"/>
    </row>
    <row r="20" ht="12.75">
      <c r="C20" s="169"/>
    </row>
    <row r="21" ht="12.75">
      <c r="C21" s="169"/>
    </row>
    <row r="79" ht="12.75">
      <c r="C79" s="170"/>
    </row>
    <row r="133" spans="1:7" ht="12.75">
      <c r="A133" s="171"/>
      <c r="B133" s="171"/>
      <c r="C133" s="171"/>
      <c r="D133" s="171"/>
      <c r="E133" s="171"/>
      <c r="F133" s="171"/>
      <c r="G133" s="171"/>
    </row>
    <row r="134" ht="12.75">
      <c r="C134" s="151" t="s">
        <v>395</v>
      </c>
    </row>
  </sheetData>
  <sheetProtection selectLockedCells="1" selectUnlockedCells="1"/>
  <mergeCells count="3">
    <mergeCell ref="A1:E2"/>
    <mergeCell ref="B3:B4"/>
    <mergeCell ref="C3:C4"/>
  </mergeCells>
  <printOptions/>
  <pageMargins left="0.7479166666666667" right="0.19652777777777777" top="0.49" bottom="0.47" header="0.5118055555555555" footer="0.5118055555555555"/>
  <pageSetup firstPageNumber="25" useFirstPageNumber="1" horizontalDpi="300" verticalDpi="300" orientation="portrait" paperSize="9" r:id="rId1"/>
  <rowBreaks count="1" manualBreakCount="1"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2019-01-17T13:29:32Z</cp:lastPrinted>
  <dcterms:created xsi:type="dcterms:W3CDTF">2019-01-17T12:42:32Z</dcterms:created>
  <dcterms:modified xsi:type="dcterms:W3CDTF">2019-01-30T06:32:39Z</dcterms:modified>
  <cp:category/>
  <cp:version/>
  <cp:contentType/>
  <cp:contentStatus/>
</cp:coreProperties>
</file>